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https://swvnn-my.sharepoint.com/personal/hidding_snn_eu/Documents/Contentteam/"/>
    </mc:Choice>
  </mc:AlternateContent>
  <xr:revisionPtr revIDLastSave="0" documentId="8_{4DCE412F-B2ED-46EC-977D-91A6A34DD543}" xr6:coauthVersionLast="47" xr6:coauthVersionMax="47" xr10:uidLastSave="{00000000-0000-0000-0000-000000000000}"/>
  <workbookProtection workbookAlgorithmName="SHA-512" workbookHashValue="jPGibeshW2YF416QsaaoGUQPVqoE9XDCkolzDdeJO6qFVY/fPpkSUWJ1cla/Qp49KS+R1mQMbWmracNlgwE4BQ==" workbookSaltValue="cRhE45CE+W3s+AekXrAGbQ==" workbookSpinCount="100000" lockStructure="1"/>
  <bookViews>
    <workbookView xWindow="-120" yWindow="-120" windowWidth="29040" windowHeight="15840" tabRatio="834" activeTab="4" xr2:uid="{00000000-000D-0000-FFFF-FFFF00000000}"/>
  </bookViews>
  <sheets>
    <sheet name="Algemene informatie" sheetId="1" r:id="rId1"/>
    <sheet name="Financiering project" sheetId="3" r:id="rId2"/>
    <sheet name="Staatssteun" sheetId="4" r:id="rId3"/>
    <sheet name="Rekensheet" sheetId="15" state="hidden" r:id="rId4"/>
    <sheet name="Begroting totaal" sheetId="16" r:id="rId5"/>
    <sheet name="Begroting penvoerder" sheetId="2" r:id="rId6"/>
    <sheet name="Begroting pp 2 " sheetId="6" r:id="rId7"/>
    <sheet name="Begroting pp 3" sheetId="7" r:id="rId8"/>
    <sheet name="Begroting pp 4" sheetId="8" r:id="rId9"/>
    <sheet name="Begroting pp 5" sheetId="9" r:id="rId10"/>
    <sheet name="Begroting pp 6" sheetId="10" r:id="rId11"/>
    <sheet name="Begroting pp 7" sheetId="11" r:id="rId12"/>
    <sheet name="Begroting pp 8" sheetId="12" r:id="rId13"/>
    <sheet name="Begroting pp 9" sheetId="13" r:id="rId14"/>
    <sheet name="Begroting pp 10"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30" i="3"/>
  <c r="B31" i="3"/>
  <c r="B32" i="3"/>
  <c r="F11" i="3"/>
  <c r="AY23" i="15" l="1"/>
  <c r="F48" i="15"/>
  <c r="A30" i="16" l="1"/>
  <c r="A31" i="16"/>
  <c r="A32" i="16"/>
  <c r="A33" i="16"/>
  <c r="A34" i="16"/>
  <c r="A35" i="16"/>
  <c r="A36" i="16"/>
  <c r="A37" i="16"/>
  <c r="A38" i="16"/>
  <c r="A29" i="16"/>
  <c r="M27" i="7"/>
  <c r="J27" i="7"/>
  <c r="C4" i="14" l="1"/>
  <c r="C4" i="13"/>
  <c r="C4" i="11"/>
  <c r="C4" i="9"/>
  <c r="C4" i="8"/>
  <c r="C4" i="7"/>
  <c r="C5" i="7"/>
  <c r="M28" i="7" l="1"/>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6" i="14"/>
  <c r="M67" i="14"/>
  <c r="M68" i="14"/>
  <c r="M69" i="14"/>
  <c r="M70" i="14"/>
  <c r="M71" i="14"/>
  <c r="M72" i="14"/>
  <c r="M73" i="14"/>
  <c r="M74" i="14"/>
  <c r="M75" i="14"/>
  <c r="M76" i="14"/>
  <c r="M77" i="14"/>
  <c r="M78" i="14"/>
  <c r="M79" i="14"/>
  <c r="M80" i="14"/>
  <c r="M81" i="14"/>
  <c r="M82" i="14"/>
  <c r="M83" i="14"/>
  <c r="M84" i="14"/>
  <c r="M85" i="14"/>
  <c r="M86" i="14"/>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C23" i="7"/>
  <c r="C23" i="8"/>
  <c r="C23" i="9"/>
  <c r="C23" i="10"/>
  <c r="C23" i="11"/>
  <c r="C23" i="12"/>
  <c r="C23" i="13"/>
  <c r="C23" i="14"/>
  <c r="C23" i="6"/>
  <c r="C22" i="7"/>
  <c r="C22" i="8"/>
  <c r="C22" i="9"/>
  <c r="C22" i="10"/>
  <c r="C22" i="11"/>
  <c r="C22" i="12"/>
  <c r="C22" i="13"/>
  <c r="C22" i="14"/>
  <c r="C22" i="6"/>
  <c r="C21" i="7"/>
  <c r="C21" i="8"/>
  <c r="C21" i="9"/>
  <c r="C21" i="10"/>
  <c r="C21" i="11"/>
  <c r="C21" i="12"/>
  <c r="C21" i="13"/>
  <c r="C21" i="14"/>
  <c r="C21" i="6"/>
  <c r="C20" i="7"/>
  <c r="C20" i="8"/>
  <c r="C20" i="9"/>
  <c r="C20" i="10"/>
  <c r="C20" i="11"/>
  <c r="C20" i="12"/>
  <c r="C20" i="13"/>
  <c r="C20" i="14"/>
  <c r="C20" i="6"/>
  <c r="C19" i="7"/>
  <c r="C19" i="8"/>
  <c r="C19" i="9"/>
  <c r="C19" i="10"/>
  <c r="C19" i="11"/>
  <c r="C19" i="12"/>
  <c r="C19" i="13"/>
  <c r="C19" i="14"/>
  <c r="C19" i="6"/>
  <c r="C18" i="7"/>
  <c r="C18" i="8"/>
  <c r="C18" i="9"/>
  <c r="C18" i="10"/>
  <c r="C18" i="11"/>
  <c r="C18" i="12"/>
  <c r="C18" i="13"/>
  <c r="C18" i="14"/>
  <c r="C18" i="6"/>
  <c r="C17" i="8"/>
  <c r="C17" i="9"/>
  <c r="C17" i="10"/>
  <c r="C17" i="11"/>
  <c r="C17" i="12"/>
  <c r="C17" i="13"/>
  <c r="C17" i="14"/>
  <c r="C17" i="6"/>
  <c r="C16" i="7"/>
  <c r="C16" i="8"/>
  <c r="C16" i="9"/>
  <c r="C16" i="10"/>
  <c r="C16" i="11"/>
  <c r="C16" i="12"/>
  <c r="C16" i="13"/>
  <c r="C16" i="14"/>
  <c r="C16" i="6"/>
  <c r="C15" i="7"/>
  <c r="C15" i="8"/>
  <c r="C15" i="9"/>
  <c r="C15" i="10"/>
  <c r="C15" i="11"/>
  <c r="C15" i="12"/>
  <c r="C15" i="13"/>
  <c r="C15" i="14"/>
  <c r="C15" i="6"/>
  <c r="C14" i="7"/>
  <c r="C14" i="8"/>
  <c r="C14" i="9"/>
  <c r="C14" i="10"/>
  <c r="C14" i="11"/>
  <c r="C14" i="12"/>
  <c r="C14" i="13"/>
  <c r="C14" i="14"/>
  <c r="C14" i="6"/>
  <c r="C13" i="7"/>
  <c r="C13" i="8"/>
  <c r="C13" i="9"/>
  <c r="C13" i="10"/>
  <c r="C13" i="11"/>
  <c r="C13" i="12"/>
  <c r="C13" i="13"/>
  <c r="C13" i="14"/>
  <c r="C13" i="6"/>
  <c r="C12" i="7"/>
  <c r="C12" i="8"/>
  <c r="C12" i="9"/>
  <c r="C12" i="10"/>
  <c r="C12" i="11"/>
  <c r="C12" i="12"/>
  <c r="C12" i="13"/>
  <c r="C12" i="14"/>
  <c r="C12" i="6"/>
  <c r="C11" i="7"/>
  <c r="C11" i="8"/>
  <c r="C11" i="9"/>
  <c r="C11" i="10"/>
  <c r="C11" i="11"/>
  <c r="C11" i="12"/>
  <c r="C11" i="13"/>
  <c r="C11" i="14"/>
  <c r="C11" i="6"/>
  <c r="C10" i="7"/>
  <c r="C10" i="8"/>
  <c r="C10" i="9"/>
  <c r="C10" i="10"/>
  <c r="C10" i="11"/>
  <c r="C10" i="12"/>
  <c r="C10" i="13"/>
  <c r="C10" i="14"/>
  <c r="C10" i="6"/>
  <c r="C9" i="7"/>
  <c r="C9" i="8"/>
  <c r="C9" i="9"/>
  <c r="C9" i="10"/>
  <c r="C9" i="11"/>
  <c r="C9" i="12"/>
  <c r="C9" i="14"/>
  <c r="C9" i="6"/>
  <c r="C8" i="7"/>
  <c r="C8" i="8"/>
  <c r="C8" i="9"/>
  <c r="C8" i="10"/>
  <c r="C8" i="11"/>
  <c r="C8" i="12"/>
  <c r="C8" i="13"/>
  <c r="C8" i="14"/>
  <c r="C8" i="6"/>
  <c r="C7" i="7"/>
  <c r="C7" i="8"/>
  <c r="C7" i="9"/>
  <c r="C7" i="10"/>
  <c r="C7" i="11"/>
  <c r="C7" i="12"/>
  <c r="C7" i="13"/>
  <c r="C7" i="14"/>
  <c r="C7" i="6"/>
  <c r="C6" i="7"/>
  <c r="C6" i="8"/>
  <c r="C6" i="9"/>
  <c r="C6" i="10"/>
  <c r="C6" i="11"/>
  <c r="C6" i="12"/>
  <c r="C6" i="13"/>
  <c r="C6" i="14"/>
  <c r="C6" i="6"/>
  <c r="C5" i="8"/>
  <c r="C5" i="9"/>
  <c r="C5" i="10"/>
  <c r="C5" i="11"/>
  <c r="C5" i="12"/>
  <c r="C5" i="13"/>
  <c r="C5" i="14"/>
  <c r="C5" i="6"/>
  <c r="C23" i="2"/>
  <c r="C22" i="2"/>
  <c r="C21" i="2"/>
  <c r="C20" i="2"/>
  <c r="C19" i="2"/>
  <c r="C18" i="2"/>
  <c r="C17" i="2"/>
  <c r="C16" i="2"/>
  <c r="C15" i="2"/>
  <c r="C14" i="2"/>
  <c r="C13" i="2"/>
  <c r="C12" i="2"/>
  <c r="C11" i="2"/>
  <c r="C10" i="2"/>
  <c r="C9" i="2"/>
  <c r="C8" i="2"/>
  <c r="C7" i="2"/>
  <c r="C6" i="2"/>
  <c r="M28" i="2"/>
  <c r="M29" i="2"/>
  <c r="M30" i="2"/>
  <c r="M31"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K5" i="16" l="1"/>
  <c r="K6" i="16"/>
  <c r="K7" i="16"/>
  <c r="K8" i="16"/>
  <c r="K9" i="16"/>
  <c r="K10" i="16"/>
  <c r="K11" i="16"/>
  <c r="K12" i="16"/>
  <c r="K13" i="16"/>
  <c r="K14" i="16"/>
  <c r="K15" i="16"/>
  <c r="K16" i="16"/>
  <c r="K17" i="16"/>
  <c r="K18" i="16"/>
  <c r="K19" i="16"/>
  <c r="K20" i="16"/>
  <c r="K21" i="16"/>
  <c r="K22" i="16"/>
  <c r="K23" i="16"/>
  <c r="K4" i="16"/>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27" i="14"/>
  <c r="M27" i="14" s="1"/>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27" i="13"/>
  <c r="M27" i="13" s="1"/>
  <c r="C9" i="13" s="1"/>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27" i="12"/>
  <c r="M27" i="12" s="1"/>
  <c r="C4" i="12" s="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27" i="11"/>
  <c r="M27" i="11" s="1"/>
  <c r="J86"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27" i="10"/>
  <c r="M27" i="10" s="1"/>
  <c r="C4" i="10" s="1"/>
  <c r="C24" i="10" s="1"/>
  <c r="C34" i="16" s="1"/>
  <c r="D35" i="3" s="1"/>
  <c r="E35" i="3" s="1"/>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27" i="9"/>
  <c r="M27" i="9" s="1"/>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27" i="8"/>
  <c r="M27" i="8" s="1"/>
  <c r="B5" i="8" s="1"/>
  <c r="M5" i="8" s="1"/>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F47" i="15"/>
  <c r="F41" i="15"/>
  <c r="F42" i="15"/>
  <c r="F43" i="15"/>
  <c r="F44" i="15"/>
  <c r="F45" i="15"/>
  <c r="F46" i="15"/>
  <c r="F40" i="15"/>
  <c r="G31" i="15"/>
  <c r="G30" i="15"/>
  <c r="G29" i="15"/>
  <c r="F3" i="4"/>
  <c r="G25" i="15" s="1"/>
  <c r="AB8" i="1"/>
  <c r="D3" i="3" s="1"/>
  <c r="A69" i="15" s="1"/>
  <c r="B5" i="11"/>
  <c r="M5" i="11" s="1"/>
  <c r="B4" i="7"/>
  <c r="M4" i="7" s="1"/>
  <c r="B4" i="8"/>
  <c r="M4" i="8" s="1"/>
  <c r="B4" i="9"/>
  <c r="M4" i="9" s="1"/>
  <c r="B4" i="10"/>
  <c r="B4" i="11"/>
  <c r="M4" i="11" s="1"/>
  <c r="B4" i="12"/>
  <c r="B4" i="13"/>
  <c r="M4" i="13" s="1"/>
  <c r="B4" i="14"/>
  <c r="M4" i="14" s="1"/>
  <c r="B23" i="6"/>
  <c r="M23" i="6" s="1"/>
  <c r="B23" i="7"/>
  <c r="M23" i="7" s="1"/>
  <c r="B23" i="8"/>
  <c r="M23" i="8" s="1"/>
  <c r="B23" i="9"/>
  <c r="M23" i="9" s="1"/>
  <c r="B23" i="10"/>
  <c r="B23" i="11"/>
  <c r="M23" i="11" s="1"/>
  <c r="B23" i="12"/>
  <c r="M23" i="12" s="1"/>
  <c r="B23" i="13"/>
  <c r="M23" i="13" s="1"/>
  <c r="B23" i="14"/>
  <c r="M23" i="14" s="1"/>
  <c r="B23" i="2"/>
  <c r="B22" i="6"/>
  <c r="M22" i="6" s="1"/>
  <c r="B22" i="7"/>
  <c r="M22" i="7" s="1"/>
  <c r="B22" i="8"/>
  <c r="M22" i="8" s="1"/>
  <c r="B22" i="9"/>
  <c r="M22" i="9" s="1"/>
  <c r="B22" i="10"/>
  <c r="M22" i="10" s="1"/>
  <c r="B22" i="11"/>
  <c r="M22" i="11" s="1"/>
  <c r="B22" i="12"/>
  <c r="M22" i="12" s="1"/>
  <c r="B22" i="13"/>
  <c r="M22" i="13" s="1"/>
  <c r="B22" i="14"/>
  <c r="M22" i="14" s="1"/>
  <c r="B22" i="2"/>
  <c r="B21" i="6"/>
  <c r="M21" i="6" s="1"/>
  <c r="B21" i="7"/>
  <c r="M21" i="7" s="1"/>
  <c r="B21" i="8"/>
  <c r="M21" i="8" s="1"/>
  <c r="B21" i="9"/>
  <c r="M21" i="9" s="1"/>
  <c r="B21" i="10"/>
  <c r="B21" i="11"/>
  <c r="M21" i="11" s="1"/>
  <c r="B21" i="12"/>
  <c r="M21" i="12" s="1"/>
  <c r="B21" i="13"/>
  <c r="M21" i="13" s="1"/>
  <c r="B21" i="14"/>
  <c r="M21" i="14" s="1"/>
  <c r="B21" i="2"/>
  <c r="B20" i="6"/>
  <c r="B20" i="7"/>
  <c r="M20" i="7" s="1"/>
  <c r="B20" i="8"/>
  <c r="M20" i="8" s="1"/>
  <c r="B20" i="9"/>
  <c r="M20" i="9" s="1"/>
  <c r="B20" i="10"/>
  <c r="M20" i="10" s="1"/>
  <c r="B20" i="11"/>
  <c r="M20" i="11" s="1"/>
  <c r="B20" i="12"/>
  <c r="M20" i="12" s="1"/>
  <c r="B20" i="13"/>
  <c r="M20" i="13" s="1"/>
  <c r="B20" i="14"/>
  <c r="M20" i="14" s="1"/>
  <c r="B20" i="2"/>
  <c r="B19" i="6"/>
  <c r="B19" i="7"/>
  <c r="M19" i="7" s="1"/>
  <c r="B19" i="8"/>
  <c r="M19" i="8" s="1"/>
  <c r="B19" i="9"/>
  <c r="M19" i="9" s="1"/>
  <c r="B19" i="10"/>
  <c r="B19" i="11"/>
  <c r="M19" i="11" s="1"/>
  <c r="B19" i="12"/>
  <c r="M19" i="12" s="1"/>
  <c r="B19" i="13"/>
  <c r="M19" i="13" s="1"/>
  <c r="B19" i="14"/>
  <c r="M19" i="14" s="1"/>
  <c r="B19" i="2"/>
  <c r="B18" i="6"/>
  <c r="B18" i="7"/>
  <c r="M18" i="7" s="1"/>
  <c r="B18" i="8"/>
  <c r="M18" i="8" s="1"/>
  <c r="B18" i="9"/>
  <c r="M18" i="9" s="1"/>
  <c r="B18" i="10"/>
  <c r="M18" i="10" s="1"/>
  <c r="B18" i="11"/>
  <c r="B18" i="12"/>
  <c r="M18" i="12" s="1"/>
  <c r="B18" i="13"/>
  <c r="M18" i="13" s="1"/>
  <c r="B18" i="14"/>
  <c r="M18" i="14" s="1"/>
  <c r="B18" i="2"/>
  <c r="B17" i="6"/>
  <c r="M17" i="6" s="1"/>
  <c r="B17" i="8"/>
  <c r="M17" i="8" s="1"/>
  <c r="B17" i="9"/>
  <c r="M17" i="9" s="1"/>
  <c r="B17" i="10"/>
  <c r="M17" i="10" s="1"/>
  <c r="B17" i="11"/>
  <c r="M17" i="11" s="1"/>
  <c r="B17" i="12"/>
  <c r="B17" i="13"/>
  <c r="M17" i="13" s="1"/>
  <c r="B17" i="14"/>
  <c r="M17" i="14" s="1"/>
  <c r="B17" i="2"/>
  <c r="B16" i="6"/>
  <c r="M16" i="6" s="1"/>
  <c r="B16" i="7"/>
  <c r="M16" i="7" s="1"/>
  <c r="B16" i="8"/>
  <c r="M16" i="8" s="1"/>
  <c r="B16" i="9"/>
  <c r="M16" i="9" s="1"/>
  <c r="B16" i="10"/>
  <c r="M16" i="10" s="1"/>
  <c r="B16" i="11"/>
  <c r="M16" i="11" s="1"/>
  <c r="B16" i="12"/>
  <c r="M16" i="12" s="1"/>
  <c r="B16" i="13"/>
  <c r="M16" i="13" s="1"/>
  <c r="B16" i="14"/>
  <c r="M16" i="14" s="1"/>
  <c r="B16" i="2"/>
  <c r="B15" i="6"/>
  <c r="M15" i="6" s="1"/>
  <c r="B15" i="7"/>
  <c r="M15" i="7" s="1"/>
  <c r="B15" i="8"/>
  <c r="M15" i="8" s="1"/>
  <c r="B15" i="9"/>
  <c r="M15" i="9" s="1"/>
  <c r="B15" i="10"/>
  <c r="M15" i="10" s="1"/>
  <c r="B15" i="11"/>
  <c r="M15" i="11" s="1"/>
  <c r="B15" i="12"/>
  <c r="M15" i="12" s="1"/>
  <c r="B15" i="13"/>
  <c r="M15" i="13" s="1"/>
  <c r="B15" i="14"/>
  <c r="M15" i="14" s="1"/>
  <c r="B15" i="2"/>
  <c r="B14" i="6"/>
  <c r="M14" i="6" s="1"/>
  <c r="B14" i="7"/>
  <c r="M14" i="7" s="1"/>
  <c r="B14" i="8"/>
  <c r="M14" i="8" s="1"/>
  <c r="B14" i="9"/>
  <c r="M14" i="9" s="1"/>
  <c r="B14" i="10"/>
  <c r="M14" i="10" s="1"/>
  <c r="B14" i="11"/>
  <c r="M14" i="11" s="1"/>
  <c r="B14" i="12"/>
  <c r="M14" i="12" s="1"/>
  <c r="B14" i="13"/>
  <c r="M14" i="13" s="1"/>
  <c r="B14" i="14"/>
  <c r="M14" i="14" s="1"/>
  <c r="B14" i="2"/>
  <c r="B13" i="6"/>
  <c r="M13" i="6" s="1"/>
  <c r="B13" i="7"/>
  <c r="M13" i="7" s="1"/>
  <c r="B13" i="8"/>
  <c r="M13" i="8" s="1"/>
  <c r="B13" i="9"/>
  <c r="M13" i="9" s="1"/>
  <c r="B13" i="10"/>
  <c r="M13" i="10" s="1"/>
  <c r="B13" i="11"/>
  <c r="M13" i="11" s="1"/>
  <c r="B13" i="12"/>
  <c r="B13" i="13"/>
  <c r="M13" i="13" s="1"/>
  <c r="B13" i="14"/>
  <c r="M13" i="14" s="1"/>
  <c r="B13" i="2"/>
  <c r="B12" i="6"/>
  <c r="B12" i="7"/>
  <c r="M12" i="7" s="1"/>
  <c r="B12" i="8"/>
  <c r="M12" i="8" s="1"/>
  <c r="B12" i="9"/>
  <c r="M12" i="9" s="1"/>
  <c r="B12" i="10"/>
  <c r="M12" i="10" s="1"/>
  <c r="B12" i="11"/>
  <c r="M12" i="11" s="1"/>
  <c r="B12" i="12"/>
  <c r="M12" i="12" s="1"/>
  <c r="B12" i="13"/>
  <c r="M12" i="13" s="1"/>
  <c r="B12" i="14"/>
  <c r="M12" i="14" s="1"/>
  <c r="B12" i="2"/>
  <c r="B11" i="6"/>
  <c r="B11" i="7"/>
  <c r="M11" i="7" s="1"/>
  <c r="B11" i="8"/>
  <c r="M11" i="8" s="1"/>
  <c r="B11" i="9"/>
  <c r="M11" i="9" s="1"/>
  <c r="B11" i="10"/>
  <c r="M11" i="10" s="1"/>
  <c r="B11" i="11"/>
  <c r="M11" i="11" s="1"/>
  <c r="B11" i="12"/>
  <c r="M11" i="12" s="1"/>
  <c r="B11" i="13"/>
  <c r="M11" i="13" s="1"/>
  <c r="B11" i="14"/>
  <c r="M11" i="14" s="1"/>
  <c r="B11" i="2"/>
  <c r="B10" i="6"/>
  <c r="B10" i="7"/>
  <c r="M10" i="7" s="1"/>
  <c r="B10" i="8"/>
  <c r="M10" i="8" s="1"/>
  <c r="B10" i="9"/>
  <c r="M10" i="9" s="1"/>
  <c r="B10" i="10"/>
  <c r="M10" i="10" s="1"/>
  <c r="B10" i="11"/>
  <c r="M10" i="11" s="1"/>
  <c r="B10" i="12"/>
  <c r="M10" i="12" s="1"/>
  <c r="B10" i="13"/>
  <c r="M10" i="13" s="1"/>
  <c r="B10" i="14"/>
  <c r="M10" i="14" s="1"/>
  <c r="B10" i="2"/>
  <c r="B9" i="6"/>
  <c r="M9" i="6" s="1"/>
  <c r="B9" i="7"/>
  <c r="M9" i="7" s="1"/>
  <c r="B9" i="8"/>
  <c r="M9" i="8" s="1"/>
  <c r="B9" i="9"/>
  <c r="M9" i="9" s="1"/>
  <c r="B9" i="10"/>
  <c r="M9" i="10" s="1"/>
  <c r="B9" i="11"/>
  <c r="M9" i="11" s="1"/>
  <c r="B9" i="12"/>
  <c r="B9" i="13"/>
  <c r="M9" i="13" s="1"/>
  <c r="B9" i="14"/>
  <c r="M9" i="14" s="1"/>
  <c r="B9" i="2"/>
  <c r="B8" i="6"/>
  <c r="M8" i="6" s="1"/>
  <c r="B8" i="7"/>
  <c r="M8" i="7" s="1"/>
  <c r="B8" i="8"/>
  <c r="M8" i="8" s="1"/>
  <c r="B8" i="9"/>
  <c r="M8" i="9" s="1"/>
  <c r="B8" i="10"/>
  <c r="B8" i="11"/>
  <c r="M8" i="11" s="1"/>
  <c r="B8" i="12"/>
  <c r="M8" i="12" s="1"/>
  <c r="B8" i="13"/>
  <c r="M8" i="13" s="1"/>
  <c r="B8" i="14"/>
  <c r="M8" i="14" s="1"/>
  <c r="B8" i="2"/>
  <c r="B7" i="6"/>
  <c r="M7" i="6" s="1"/>
  <c r="B7" i="7"/>
  <c r="M7" i="7" s="1"/>
  <c r="B7" i="8"/>
  <c r="M7" i="8" s="1"/>
  <c r="B7" i="9"/>
  <c r="M7" i="9" s="1"/>
  <c r="B7" i="10"/>
  <c r="M7" i="10" s="1"/>
  <c r="B7" i="11"/>
  <c r="M7" i="11" s="1"/>
  <c r="B7" i="12"/>
  <c r="M7" i="12" s="1"/>
  <c r="B7" i="13"/>
  <c r="M7" i="13" s="1"/>
  <c r="B7" i="14"/>
  <c r="M7" i="14" s="1"/>
  <c r="B7" i="2"/>
  <c r="B6" i="6"/>
  <c r="M6" i="6" s="1"/>
  <c r="B6" i="7"/>
  <c r="M6" i="7" s="1"/>
  <c r="B6" i="8"/>
  <c r="M6" i="8" s="1"/>
  <c r="B6" i="9"/>
  <c r="M6" i="9" s="1"/>
  <c r="B6" i="10"/>
  <c r="M6" i="10" s="1"/>
  <c r="B6" i="11"/>
  <c r="M6" i="11" s="1"/>
  <c r="B6" i="12"/>
  <c r="M6" i="12" s="1"/>
  <c r="B6" i="13"/>
  <c r="M6" i="13" s="1"/>
  <c r="B6" i="14"/>
  <c r="M6" i="14" s="1"/>
  <c r="B6" i="2"/>
  <c r="B5" i="7"/>
  <c r="M5" i="7" s="1"/>
  <c r="B5" i="13"/>
  <c r="M5" i="13" s="1"/>
  <c r="B5" i="14"/>
  <c r="M5" i="14" s="1"/>
  <c r="B5" i="2"/>
  <c r="B5" i="9"/>
  <c r="B5" i="12"/>
  <c r="B5" i="10"/>
  <c r="M5" i="10" s="1"/>
  <c r="B5" i="6"/>
  <c r="K24" i="6"/>
  <c r="K30" i="16" s="1"/>
  <c r="K24" i="7"/>
  <c r="K31" i="16" s="1"/>
  <c r="K24" i="8"/>
  <c r="K32" i="16" s="1"/>
  <c r="K24" i="9"/>
  <c r="K33" i="16" s="1"/>
  <c r="K24" i="10"/>
  <c r="K34" i="16" s="1"/>
  <c r="K24" i="11"/>
  <c r="K35" i="16" s="1"/>
  <c r="K24" i="12"/>
  <c r="K36" i="16" s="1"/>
  <c r="K24" i="13"/>
  <c r="K37" i="16" s="1"/>
  <c r="K24" i="14"/>
  <c r="K38" i="16" s="1"/>
  <c r="K24" i="2"/>
  <c r="K29" i="1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28" i="2"/>
  <c r="J29" i="2"/>
  <c r="J30" i="2"/>
  <c r="J31" i="2"/>
  <c r="J32" i="2"/>
  <c r="M32" i="2" s="1"/>
  <c r="C5" i="2" s="1"/>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27" i="6"/>
  <c r="M27" i="6" s="1"/>
  <c r="J27" i="2"/>
  <c r="M27" i="2" s="1"/>
  <c r="B2" i="4"/>
  <c r="G24" i="14"/>
  <c r="G38" i="16" s="1"/>
  <c r="B136" i="16" s="1"/>
  <c r="G24" i="13"/>
  <c r="G37" i="16" s="1"/>
  <c r="B126" i="16" s="1"/>
  <c r="G24" i="12"/>
  <c r="G36" i="16" s="1"/>
  <c r="B116" i="16" s="1"/>
  <c r="G24" i="11"/>
  <c r="G24" i="10"/>
  <c r="G24" i="9"/>
  <c r="G24" i="8"/>
  <c r="G32" i="16" s="1"/>
  <c r="B76" i="16" s="1"/>
  <c r="G24" i="6"/>
  <c r="G30" i="16" s="1"/>
  <c r="B56" i="16" s="1"/>
  <c r="G24" i="2"/>
  <c r="G24" i="7"/>
  <c r="G31" i="16" s="1"/>
  <c r="B66" i="16" s="1"/>
  <c r="BH1" i="15"/>
  <c r="BH23" i="15" s="1"/>
  <c r="BG1" i="15"/>
  <c r="BG23" i="15" s="1"/>
  <c r="BF1" i="15"/>
  <c r="BF23" i="15" s="1"/>
  <c r="BE1" i="15"/>
  <c r="BE23" i="15" s="1"/>
  <c r="BD1" i="15"/>
  <c r="BD23" i="15" s="1"/>
  <c r="BC1" i="15"/>
  <c r="BC23" i="15" s="1"/>
  <c r="BB1" i="15"/>
  <c r="BB23" i="15" s="1"/>
  <c r="BA1" i="15"/>
  <c r="BA23" i="15" s="1"/>
  <c r="AZ1" i="15"/>
  <c r="AZ23" i="15" s="1"/>
  <c r="AY1" i="15"/>
  <c r="C132" i="16"/>
  <c r="C122" i="16"/>
  <c r="C112" i="16"/>
  <c r="C102" i="16"/>
  <c r="C92" i="16"/>
  <c r="C82" i="16"/>
  <c r="C72" i="16"/>
  <c r="C62" i="16"/>
  <c r="C52" i="16"/>
  <c r="D5" i="16"/>
  <c r="E5" i="16"/>
  <c r="F5" i="16"/>
  <c r="G5" i="16"/>
  <c r="H5" i="16"/>
  <c r="I5" i="16"/>
  <c r="J5" i="16"/>
  <c r="L5" i="16"/>
  <c r="D6" i="16"/>
  <c r="E6" i="16"/>
  <c r="F6" i="16"/>
  <c r="G6" i="16"/>
  <c r="H6" i="16"/>
  <c r="I6" i="16"/>
  <c r="J6" i="16"/>
  <c r="L6" i="16"/>
  <c r="D7" i="16"/>
  <c r="E7" i="16"/>
  <c r="F7" i="16"/>
  <c r="G7" i="16"/>
  <c r="H7" i="16"/>
  <c r="I7" i="16"/>
  <c r="J7" i="16"/>
  <c r="L7" i="16"/>
  <c r="D8" i="16"/>
  <c r="E8" i="16"/>
  <c r="F8" i="16"/>
  <c r="G8" i="16"/>
  <c r="H8" i="16"/>
  <c r="I8" i="16"/>
  <c r="J8" i="16"/>
  <c r="L8" i="16"/>
  <c r="D9" i="16"/>
  <c r="E9" i="16"/>
  <c r="F9" i="16"/>
  <c r="G9" i="16"/>
  <c r="H9" i="16"/>
  <c r="I9" i="16"/>
  <c r="J9" i="16"/>
  <c r="L9" i="16"/>
  <c r="D10" i="16"/>
  <c r="E10" i="16"/>
  <c r="F10" i="16"/>
  <c r="G10" i="16"/>
  <c r="H10" i="16"/>
  <c r="I10" i="16"/>
  <c r="J10" i="16"/>
  <c r="L10" i="16"/>
  <c r="D11" i="16"/>
  <c r="E11" i="16"/>
  <c r="F11" i="16"/>
  <c r="G11" i="16"/>
  <c r="H11" i="16"/>
  <c r="I11" i="16"/>
  <c r="J11" i="16"/>
  <c r="L11" i="16"/>
  <c r="D12" i="16"/>
  <c r="E12" i="16"/>
  <c r="F12" i="16"/>
  <c r="G12" i="16"/>
  <c r="H12" i="16"/>
  <c r="I12" i="16"/>
  <c r="J12" i="16"/>
  <c r="L12" i="16"/>
  <c r="D13" i="16"/>
  <c r="E13" i="16"/>
  <c r="F13" i="16"/>
  <c r="G13" i="16"/>
  <c r="H13" i="16"/>
  <c r="I13" i="16"/>
  <c r="J13" i="16"/>
  <c r="L13" i="16"/>
  <c r="D14" i="16"/>
  <c r="E14" i="16"/>
  <c r="F14" i="16"/>
  <c r="G14" i="16"/>
  <c r="H14" i="16"/>
  <c r="I14" i="16"/>
  <c r="J14" i="16"/>
  <c r="L14" i="16"/>
  <c r="D15" i="16"/>
  <c r="E15" i="16"/>
  <c r="F15" i="16"/>
  <c r="G15" i="16"/>
  <c r="H15" i="16"/>
  <c r="I15" i="16"/>
  <c r="J15" i="16"/>
  <c r="L15" i="16"/>
  <c r="D16" i="16"/>
  <c r="E16" i="16"/>
  <c r="F16" i="16"/>
  <c r="G16" i="16"/>
  <c r="H16" i="16"/>
  <c r="I16" i="16"/>
  <c r="J16" i="16"/>
  <c r="L16" i="16"/>
  <c r="D17" i="16"/>
  <c r="E17" i="16"/>
  <c r="F17" i="16"/>
  <c r="G17" i="16"/>
  <c r="H17" i="16"/>
  <c r="I17" i="16"/>
  <c r="J17" i="16"/>
  <c r="L17" i="16"/>
  <c r="D18" i="16"/>
  <c r="E18" i="16"/>
  <c r="F18" i="16"/>
  <c r="G18" i="16"/>
  <c r="H18" i="16"/>
  <c r="I18" i="16"/>
  <c r="J18" i="16"/>
  <c r="L18" i="16"/>
  <c r="D19" i="16"/>
  <c r="E19" i="16"/>
  <c r="F19" i="16"/>
  <c r="G19" i="16"/>
  <c r="H19" i="16"/>
  <c r="I19" i="16"/>
  <c r="J19" i="16"/>
  <c r="L19" i="16"/>
  <c r="D20" i="16"/>
  <c r="E20" i="16"/>
  <c r="F20" i="16"/>
  <c r="G20" i="16"/>
  <c r="H20" i="16"/>
  <c r="I20" i="16"/>
  <c r="J20" i="16"/>
  <c r="L20" i="16"/>
  <c r="D21" i="16"/>
  <c r="E21" i="16"/>
  <c r="F21" i="16"/>
  <c r="G21" i="16"/>
  <c r="H21" i="16"/>
  <c r="I21" i="16"/>
  <c r="J21" i="16"/>
  <c r="L21" i="16"/>
  <c r="D22" i="16"/>
  <c r="E22" i="16"/>
  <c r="F22" i="16"/>
  <c r="G22" i="16"/>
  <c r="H22" i="16"/>
  <c r="I22" i="16"/>
  <c r="J22" i="16"/>
  <c r="L22" i="16"/>
  <c r="D23" i="16"/>
  <c r="E23" i="16"/>
  <c r="F23" i="16"/>
  <c r="G23" i="16"/>
  <c r="H23" i="16"/>
  <c r="I23" i="16"/>
  <c r="J23" i="16"/>
  <c r="L23" i="16"/>
  <c r="D4" i="16"/>
  <c r="E4" i="16"/>
  <c r="E24" i="16" s="1"/>
  <c r="E25" i="16" s="1"/>
  <c r="F4" i="16"/>
  <c r="G4" i="16"/>
  <c r="G24" i="16" s="1"/>
  <c r="G25" i="16" s="1"/>
  <c r="H4" i="16"/>
  <c r="I4" i="16"/>
  <c r="J4" i="16"/>
  <c r="L4" i="16"/>
  <c r="L24" i="16" s="1"/>
  <c r="L25" i="16" s="1"/>
  <c r="D1" i="14"/>
  <c r="D1" i="13"/>
  <c r="D1" i="12"/>
  <c r="D1" i="11"/>
  <c r="D1" i="10"/>
  <c r="D1" i="9"/>
  <c r="D1" i="8"/>
  <c r="D1" i="7"/>
  <c r="D1" i="6"/>
  <c r="L24" i="14"/>
  <c r="L38" i="16"/>
  <c r="B140" i="16" s="1"/>
  <c r="J24" i="14"/>
  <c r="J38" i="16" s="1"/>
  <c r="B139" i="16" s="1"/>
  <c r="I24" i="14"/>
  <c r="I38" i="16"/>
  <c r="B138" i="16"/>
  <c r="H24" i="14"/>
  <c r="H38" i="16" s="1"/>
  <c r="B137" i="16" s="1"/>
  <c r="F24" i="14"/>
  <c r="F38" i="16"/>
  <c r="B135" i="16"/>
  <c r="E24" i="14"/>
  <c r="E38" i="16" s="1"/>
  <c r="B134" i="16" s="1"/>
  <c r="D24" i="14"/>
  <c r="D38" i="16"/>
  <c r="B133" i="16"/>
  <c r="L24" i="13"/>
  <c r="L37" i="16"/>
  <c r="B130" i="16"/>
  <c r="J24" i="13"/>
  <c r="J37" i="16"/>
  <c r="B129" i="16" s="1"/>
  <c r="I24" i="13"/>
  <c r="I37" i="16"/>
  <c r="B128" i="16"/>
  <c r="H24" i="13"/>
  <c r="H37" i="16" s="1"/>
  <c r="B127" i="16" s="1"/>
  <c r="F24" i="13"/>
  <c r="F37" i="16"/>
  <c r="B125" i="16"/>
  <c r="E24" i="13"/>
  <c r="E37" i="16"/>
  <c r="B124" i="16" s="1"/>
  <c r="D24" i="13"/>
  <c r="D37" i="16" s="1"/>
  <c r="B123" i="16" s="1"/>
  <c r="D24" i="12"/>
  <c r="D36" i="16"/>
  <c r="B113" i="16"/>
  <c r="E24" i="12"/>
  <c r="E36" i="16" s="1"/>
  <c r="B114" i="16" s="1"/>
  <c r="F24" i="12"/>
  <c r="F36" i="16"/>
  <c r="B115" i="16"/>
  <c r="H24" i="12"/>
  <c r="H36" i="16"/>
  <c r="B117" i="16"/>
  <c r="I24" i="12"/>
  <c r="I36" i="16"/>
  <c r="B118" i="16" s="1"/>
  <c r="J24" i="12"/>
  <c r="J36" i="16"/>
  <c r="B119" i="16"/>
  <c r="L24" i="12"/>
  <c r="L36" i="16"/>
  <c r="B120" i="16" s="1"/>
  <c r="L24" i="11"/>
  <c r="L35" i="16" s="1"/>
  <c r="B110" i="16" s="1"/>
  <c r="J24" i="11"/>
  <c r="J35" i="16"/>
  <c r="B109" i="16"/>
  <c r="I24" i="11"/>
  <c r="I35" i="16" s="1"/>
  <c r="B108" i="16" s="1"/>
  <c r="H24" i="11"/>
  <c r="H35" i="16"/>
  <c r="B107" i="16"/>
  <c r="G35" i="16"/>
  <c r="B106" i="16"/>
  <c r="F24" i="11"/>
  <c r="F35" i="16" s="1"/>
  <c r="B105" i="16" s="1"/>
  <c r="E24" i="11"/>
  <c r="E35" i="16"/>
  <c r="B104" i="16"/>
  <c r="D24" i="11"/>
  <c r="D35" i="16"/>
  <c r="B103" i="16"/>
  <c r="L24" i="10"/>
  <c r="L34" i="16"/>
  <c r="B100" i="16" s="1"/>
  <c r="J24" i="10"/>
  <c r="J34" i="16"/>
  <c r="B99" i="16"/>
  <c r="I24" i="10"/>
  <c r="I34" i="16"/>
  <c r="B98" i="16" s="1"/>
  <c r="H24" i="10"/>
  <c r="H34" i="16" s="1"/>
  <c r="B97" i="16" s="1"/>
  <c r="G34" i="16"/>
  <c r="B96" i="16"/>
  <c r="F24" i="10"/>
  <c r="F34" i="16"/>
  <c r="B95" i="16" s="1"/>
  <c r="E24" i="10"/>
  <c r="E34" i="16" s="1"/>
  <c r="B94" i="16" s="1"/>
  <c r="D24" i="10"/>
  <c r="D34" i="16"/>
  <c r="B93" i="16"/>
  <c r="L24" i="9"/>
  <c r="L33" i="16" s="1"/>
  <c r="B90" i="16" s="1"/>
  <c r="J24" i="9"/>
  <c r="J33" i="16"/>
  <c r="B89" i="16"/>
  <c r="I24" i="9"/>
  <c r="I33" i="16"/>
  <c r="B88" i="16"/>
  <c r="H24" i="9"/>
  <c r="H33" i="16"/>
  <c r="B87" i="16" s="1"/>
  <c r="G33" i="16"/>
  <c r="B86" i="16"/>
  <c r="F24" i="9"/>
  <c r="F33" i="16"/>
  <c r="B85" i="16"/>
  <c r="E24" i="9"/>
  <c r="E33" i="16"/>
  <c r="B84" i="16" s="1"/>
  <c r="D24" i="9"/>
  <c r="D33" i="16"/>
  <c r="B83" i="16"/>
  <c r="L24" i="8"/>
  <c r="L32" i="16"/>
  <c r="B80" i="16" s="1"/>
  <c r="J24" i="8"/>
  <c r="J32" i="16" s="1"/>
  <c r="B79" i="16" s="1"/>
  <c r="I24" i="8"/>
  <c r="I32" i="16"/>
  <c r="B78" i="16"/>
  <c r="H24" i="8"/>
  <c r="H32" i="16" s="1"/>
  <c r="B77" i="16" s="1"/>
  <c r="F24" i="8"/>
  <c r="F32" i="16"/>
  <c r="B75" i="16"/>
  <c r="E24" i="8"/>
  <c r="E32" i="16" s="1"/>
  <c r="B74" i="16" s="1"/>
  <c r="D24" i="8"/>
  <c r="D32" i="16"/>
  <c r="B73" i="16"/>
  <c r="L24" i="7"/>
  <c r="L31" i="16"/>
  <c r="B70" i="16"/>
  <c r="J24" i="7"/>
  <c r="J31" i="16"/>
  <c r="B69" i="16" s="1"/>
  <c r="I24" i="7"/>
  <c r="I31" i="16"/>
  <c r="B68" i="16"/>
  <c r="H24" i="7"/>
  <c r="H31" i="16"/>
  <c r="B67" i="16" s="1"/>
  <c r="F24" i="7"/>
  <c r="F31" i="16"/>
  <c r="B65" i="16"/>
  <c r="E24" i="7"/>
  <c r="E31" i="16"/>
  <c r="B64" i="16" s="1"/>
  <c r="D24" i="7"/>
  <c r="D31" i="16" s="1"/>
  <c r="B63" i="16" s="1"/>
  <c r="L24" i="6"/>
  <c r="L30" i="16"/>
  <c r="B60" i="16" s="1"/>
  <c r="J24" i="6"/>
  <c r="J30" i="16" s="1"/>
  <c r="B59" i="16" s="1"/>
  <c r="I24" i="6"/>
  <c r="I30" i="16" s="1"/>
  <c r="B58" i="16" s="1"/>
  <c r="H24" i="6"/>
  <c r="H30" i="16" s="1"/>
  <c r="B57" i="16" s="1"/>
  <c r="F24" i="6"/>
  <c r="F30" i="16"/>
  <c r="B55" i="16" s="1"/>
  <c r="E24" i="6"/>
  <c r="E30" i="16"/>
  <c r="B54" i="16" s="1"/>
  <c r="D24" i="6"/>
  <c r="D30" i="16"/>
  <c r="B53" i="16" s="1"/>
  <c r="L24" i="2"/>
  <c r="L29" i="16" s="1"/>
  <c r="J24" i="2"/>
  <c r="J29" i="16" s="1"/>
  <c r="B49" i="16" s="1"/>
  <c r="I24" i="2"/>
  <c r="I29" i="16" s="1"/>
  <c r="H24" i="2"/>
  <c r="H29" i="16" s="1"/>
  <c r="B47" i="16" s="1"/>
  <c r="G29" i="16"/>
  <c r="B46" i="16" s="1"/>
  <c r="F24" i="2"/>
  <c r="F29" i="16" s="1"/>
  <c r="E24" i="2"/>
  <c r="E29" i="16" s="1"/>
  <c r="B44" i="16" s="1"/>
  <c r="D24" i="2"/>
  <c r="D29" i="16" s="1"/>
  <c r="D1" i="2"/>
  <c r="M18" i="11"/>
  <c r="M23" i="10"/>
  <c r="C24" i="9"/>
  <c r="C33" i="16" s="1"/>
  <c r="D34" i="3" s="1"/>
  <c r="E34" i="3" s="1"/>
  <c r="M19" i="10"/>
  <c r="M21" i="10"/>
  <c r="C24" i="11"/>
  <c r="C35" i="16" s="1"/>
  <c r="C24" i="13"/>
  <c r="C37" i="16" s="1"/>
  <c r="C24" i="8"/>
  <c r="C32" i="16" s="1"/>
  <c r="D33" i="3" s="1"/>
  <c r="E33" i="3" s="1"/>
  <c r="C24" i="14"/>
  <c r="C38" i="16" s="1"/>
  <c r="D39" i="3" s="1"/>
  <c r="E39" i="3" s="1"/>
  <c r="V42" i="4"/>
  <c r="U42" i="4"/>
  <c r="T42" i="4"/>
  <c r="S42" i="4"/>
  <c r="R42" i="4"/>
  <c r="Q42" i="4"/>
  <c r="P42" i="4"/>
  <c r="O42" i="4"/>
  <c r="N42" i="4"/>
  <c r="V19" i="4"/>
  <c r="U19" i="4"/>
  <c r="T19" i="4"/>
  <c r="S19" i="4"/>
  <c r="R19" i="4"/>
  <c r="Q19" i="4"/>
  <c r="P19" i="4"/>
  <c r="O19" i="4"/>
  <c r="N19" i="4"/>
  <c r="B41" i="15"/>
  <c r="A82" i="4"/>
  <c r="A83" i="4"/>
  <c r="A84" i="4"/>
  <c r="A85" i="4"/>
  <c r="A86" i="4"/>
  <c r="A87" i="4"/>
  <c r="A88" i="4"/>
  <c r="A89" i="4"/>
  <c r="A90" i="4"/>
  <c r="A81" i="4"/>
  <c r="A52" i="16"/>
  <c r="A62" i="16"/>
  <c r="A72" i="16"/>
  <c r="A82" i="16"/>
  <c r="A92" i="16"/>
  <c r="A102" i="16"/>
  <c r="A112" i="16"/>
  <c r="A122" i="16"/>
  <c r="A132" i="16"/>
  <c r="A42" i="16"/>
  <c r="F67" i="4"/>
  <c r="F68" i="4"/>
  <c r="F69" i="4"/>
  <c r="F70" i="4"/>
  <c r="F71" i="4"/>
  <c r="F72" i="4"/>
  <c r="F73" i="4"/>
  <c r="F74" i="4"/>
  <c r="F75" i="4"/>
  <c r="F66" i="4"/>
  <c r="G40" i="3"/>
  <c r="B33" i="3"/>
  <c r="B34" i="3"/>
  <c r="B35" i="3"/>
  <c r="B36" i="3"/>
  <c r="B37" i="3"/>
  <c r="B38" i="3"/>
  <c r="B39" i="3"/>
  <c r="B42" i="15"/>
  <c r="B43" i="15"/>
  <c r="D43" i="15" s="1"/>
  <c r="B44" i="15"/>
  <c r="D44" i="15" s="1"/>
  <c r="B45" i="15"/>
  <c r="B46" i="15"/>
  <c r="B47" i="15"/>
  <c r="B48" i="15"/>
  <c r="B49" i="15"/>
  <c r="B50" i="15"/>
  <c r="B51" i="15"/>
  <c r="D51" i="15" s="1"/>
  <c r="B52" i="15"/>
  <c r="D52" i="15" s="1"/>
  <c r="B53" i="15"/>
  <c r="B54" i="15"/>
  <c r="B55" i="15"/>
  <c r="B56" i="15"/>
  <c r="B57" i="15"/>
  <c r="B58" i="15"/>
  <c r="B59" i="15"/>
  <c r="D59" i="15" s="1"/>
  <c r="B40" i="15"/>
  <c r="D40" i="15" s="1"/>
  <c r="A41" i="15"/>
  <c r="A42" i="15"/>
  <c r="A43" i="15"/>
  <c r="A44" i="15"/>
  <c r="A45" i="15"/>
  <c r="A46" i="15"/>
  <c r="A47" i="15"/>
  <c r="A48" i="15"/>
  <c r="A49" i="15"/>
  <c r="A50" i="15"/>
  <c r="A51" i="15"/>
  <c r="A52" i="15"/>
  <c r="A53" i="15"/>
  <c r="A54" i="15"/>
  <c r="A55" i="15"/>
  <c r="A56" i="15"/>
  <c r="A57" i="15"/>
  <c r="A58" i="15"/>
  <c r="A59" i="15"/>
  <c r="A40" i="15"/>
  <c r="B27" i="15"/>
  <c r="D27" i="15" s="1"/>
  <c r="B28" i="15"/>
  <c r="D28" i="15" s="1"/>
  <c r="B29" i="15"/>
  <c r="D29" i="15" s="1"/>
  <c r="B30" i="15"/>
  <c r="D30" i="15" s="1"/>
  <c r="B31" i="15"/>
  <c r="D31" i="15" s="1"/>
  <c r="B32" i="15"/>
  <c r="D32" i="15" s="1"/>
  <c r="B33" i="15"/>
  <c r="D33" i="15" s="1"/>
  <c r="B34" i="15"/>
  <c r="D34" i="15" s="1"/>
  <c r="B35" i="15"/>
  <c r="D35" i="15" s="1"/>
  <c r="A27" i="15"/>
  <c r="AA1" i="15" s="1"/>
  <c r="A28" i="15"/>
  <c r="AB23" i="15" s="1"/>
  <c r="A29" i="15"/>
  <c r="AO1" i="15" s="1"/>
  <c r="AO23" i="15" s="1"/>
  <c r="A30" i="15"/>
  <c r="F1" i="15" s="1"/>
  <c r="A31" i="15"/>
  <c r="S1" i="15" s="1"/>
  <c r="A32" i="15"/>
  <c r="AF23" i="15" s="1"/>
  <c r="A33" i="15"/>
  <c r="I1" i="15" s="1"/>
  <c r="A34" i="15"/>
  <c r="AH1" i="15" s="1"/>
  <c r="A35" i="15"/>
  <c r="AI23" i="15" s="1"/>
  <c r="B26" i="15"/>
  <c r="D26" i="15" s="1"/>
  <c r="A26" i="15"/>
  <c r="B1" i="15" s="1"/>
  <c r="A75" i="4"/>
  <c r="A74" i="4"/>
  <c r="A73" i="4"/>
  <c r="A72" i="4"/>
  <c r="A71" i="4"/>
  <c r="A70" i="4"/>
  <c r="A69" i="4"/>
  <c r="A68" i="4"/>
  <c r="A67" i="4"/>
  <c r="A66" i="4"/>
  <c r="K42" i="4"/>
  <c r="J42" i="4"/>
  <c r="I42" i="4"/>
  <c r="H42" i="4"/>
  <c r="G42" i="4"/>
  <c r="F42" i="4"/>
  <c r="E42" i="4"/>
  <c r="D42" i="4"/>
  <c r="C42" i="4"/>
  <c r="B42" i="4"/>
  <c r="K19" i="4"/>
  <c r="J19" i="4"/>
  <c r="I19" i="4"/>
  <c r="H19" i="4"/>
  <c r="G19" i="4"/>
  <c r="F19" i="4"/>
  <c r="E19" i="4"/>
  <c r="D19" i="4"/>
  <c r="C19" i="4"/>
  <c r="B19" i="4"/>
  <c r="F12" i="4"/>
  <c r="G27" i="15" s="1"/>
  <c r="F8" i="4"/>
  <c r="G26" i="15" s="1"/>
  <c r="C40" i="3"/>
  <c r="C27" i="3"/>
  <c r="C19" i="3"/>
  <c r="G41" i="3" s="1"/>
  <c r="C11" i="3"/>
  <c r="C90" i="4"/>
  <c r="B90" i="4"/>
  <c r="D53" i="15" l="1"/>
  <c r="D45" i="15"/>
  <c r="F39" i="16"/>
  <c r="B45" i="16"/>
  <c r="BF43" i="15"/>
  <c r="BH43" i="15"/>
  <c r="BG43" i="15"/>
  <c r="BE43" i="15"/>
  <c r="BD43" i="15"/>
  <c r="BC43" i="15"/>
  <c r="BA36" i="15"/>
  <c r="BA24" i="15"/>
  <c r="BA32" i="15"/>
  <c r="BA26" i="15"/>
  <c r="BA30" i="15"/>
  <c r="BA37" i="15"/>
  <c r="BA43" i="15"/>
  <c r="BA35" i="15"/>
  <c r="BA29" i="15"/>
  <c r="BA42" i="15"/>
  <c r="BA34" i="15"/>
  <c r="BA28" i="15"/>
  <c r="BA41" i="15"/>
  <c r="BA33" i="15"/>
  <c r="BA27" i="15"/>
  <c r="BA40" i="15"/>
  <c r="BA38" i="15"/>
  <c r="BA39" i="15"/>
  <c r="BA31" i="15"/>
  <c r="BA25" i="15"/>
  <c r="M4" i="12"/>
  <c r="BH37" i="15"/>
  <c r="BD37" i="15"/>
  <c r="BG37" i="15"/>
  <c r="BF37" i="15"/>
  <c r="BE37" i="15"/>
  <c r="BC37" i="15"/>
  <c r="BD27" i="15"/>
  <c r="BC27" i="15"/>
  <c r="BE27" i="15"/>
  <c r="BH27" i="15"/>
  <c r="BG27" i="15"/>
  <c r="BF27" i="15"/>
  <c r="D42" i="15"/>
  <c r="AS26" i="15" s="1"/>
  <c r="D49" i="15"/>
  <c r="AO33" i="15" s="1"/>
  <c r="D56" i="15"/>
  <c r="AN40" i="15" s="1"/>
  <c r="D48" i="15"/>
  <c r="BH36" i="15"/>
  <c r="BG36" i="15"/>
  <c r="BE36" i="15"/>
  <c r="BF36" i="15"/>
  <c r="BD36" i="15"/>
  <c r="BC36" i="15"/>
  <c r="BF35" i="15"/>
  <c r="BC35" i="15"/>
  <c r="BH35" i="15"/>
  <c r="BG35" i="15"/>
  <c r="BE35" i="15"/>
  <c r="BD35" i="15"/>
  <c r="D50" i="15"/>
  <c r="AR34" i="15" s="1"/>
  <c r="D38" i="3"/>
  <c r="E38" i="3" s="1"/>
  <c r="AZ37" i="15"/>
  <c r="AZ41" i="15"/>
  <c r="AZ30" i="15"/>
  <c r="AZ36" i="15"/>
  <c r="AZ24" i="15"/>
  <c r="AZ39" i="15"/>
  <c r="AZ31" i="15"/>
  <c r="AZ43" i="15"/>
  <c r="AZ35" i="15"/>
  <c r="AZ29" i="15"/>
  <c r="AZ27" i="15"/>
  <c r="AZ42" i="15"/>
  <c r="AZ34" i="15"/>
  <c r="AZ28" i="15"/>
  <c r="AZ33" i="15"/>
  <c r="AZ25" i="15"/>
  <c r="AZ38" i="15"/>
  <c r="AZ40" i="15"/>
  <c r="AZ32" i="15"/>
  <c r="AZ26" i="15"/>
  <c r="D57" i="15"/>
  <c r="D55" i="15"/>
  <c r="BA17" i="15" s="1"/>
  <c r="AB35" i="4" s="1"/>
  <c r="M4" i="10"/>
  <c r="F24" i="16"/>
  <c r="F25" i="16" s="1"/>
  <c r="G39" i="16"/>
  <c r="BB43" i="15"/>
  <c r="BB35" i="15"/>
  <c r="BB29" i="15"/>
  <c r="BB42" i="15"/>
  <c r="BB34" i="15"/>
  <c r="BB28" i="15"/>
  <c r="BB39" i="15"/>
  <c r="BB25" i="15"/>
  <c r="BB41" i="15"/>
  <c r="BB33" i="15"/>
  <c r="BB27" i="15"/>
  <c r="BB31" i="15"/>
  <c r="BB37" i="15"/>
  <c r="BB36" i="15"/>
  <c r="BB24" i="15"/>
  <c r="BB40" i="15"/>
  <c r="BB32" i="15"/>
  <c r="BB26" i="15"/>
  <c r="BB38" i="15"/>
  <c r="BB30" i="15"/>
  <c r="D58" i="15"/>
  <c r="D47" i="15"/>
  <c r="D41" i="15"/>
  <c r="Q3" i="15" s="1"/>
  <c r="D90" i="4"/>
  <c r="E75" i="4" s="1"/>
  <c r="D54" i="15"/>
  <c r="D46" i="15"/>
  <c r="D36" i="3"/>
  <c r="E36" i="3" s="1"/>
  <c r="BC28" i="15"/>
  <c r="BG28" i="15"/>
  <c r="BH28" i="15"/>
  <c r="BE28" i="15"/>
  <c r="BD28" i="15"/>
  <c r="BF28" i="15"/>
  <c r="B4" i="6"/>
  <c r="B24" i="6" s="1"/>
  <c r="B30" i="16" s="1"/>
  <c r="I66" i="15"/>
  <c r="H24" i="16"/>
  <c r="AY42" i="15"/>
  <c r="AY38" i="15"/>
  <c r="AY34" i="15"/>
  <c r="AY30" i="15"/>
  <c r="AY27" i="15"/>
  <c r="AY24" i="15"/>
  <c r="AY31" i="15"/>
  <c r="AY41" i="15"/>
  <c r="AY37" i="15"/>
  <c r="AY33" i="15"/>
  <c r="AY26" i="15"/>
  <c r="AY28" i="15"/>
  <c r="AY40" i="15"/>
  <c r="AY36" i="15"/>
  <c r="AY32" i="15"/>
  <c r="AY29" i="15"/>
  <c r="AY25" i="15"/>
  <c r="AY35" i="15"/>
  <c r="AY43" i="15"/>
  <c r="AY39" i="15"/>
  <c r="I39" i="16"/>
  <c r="B48" i="16"/>
  <c r="BG24" i="15"/>
  <c r="BF24" i="15"/>
  <c r="BE24" i="15"/>
  <c r="BD24" i="15"/>
  <c r="BC24" i="15"/>
  <c r="BH24" i="15"/>
  <c r="BE29" i="15"/>
  <c r="BD29" i="15"/>
  <c r="BC29" i="15"/>
  <c r="BG29" i="15"/>
  <c r="BH29" i="15"/>
  <c r="BF29" i="15"/>
  <c r="B43" i="16"/>
  <c r="D39" i="16"/>
  <c r="B50" i="16"/>
  <c r="L39" i="16"/>
  <c r="K39" i="16"/>
  <c r="I24" i="16"/>
  <c r="D24" i="16"/>
  <c r="D25" i="16" s="1"/>
  <c r="K24" i="16"/>
  <c r="K25" i="16" s="1"/>
  <c r="J1" i="15"/>
  <c r="AC2" i="15"/>
  <c r="Q20" i="4" s="1"/>
  <c r="Q43" i="4" s="1"/>
  <c r="AR1" i="15"/>
  <c r="AR23" i="15" s="1"/>
  <c r="H1" i="15"/>
  <c r="AB1" i="15"/>
  <c r="G1" i="15"/>
  <c r="AC1" i="15"/>
  <c r="AE1" i="15"/>
  <c r="W1" i="15"/>
  <c r="Z1" i="15"/>
  <c r="T1" i="15"/>
  <c r="AF1" i="15"/>
  <c r="BE5" i="15"/>
  <c r="AF23" i="4" s="1"/>
  <c r="E1" i="15"/>
  <c r="N1" i="15"/>
  <c r="AP1" i="15"/>
  <c r="AP23" i="15" s="1"/>
  <c r="AT1" i="15"/>
  <c r="AT23" i="15" s="1"/>
  <c r="AL1" i="15"/>
  <c r="K1" i="15"/>
  <c r="AM1" i="15"/>
  <c r="AM23" i="15" s="1"/>
  <c r="AI1" i="15"/>
  <c r="B17" i="7"/>
  <c r="B17" i="16" s="1"/>
  <c r="C17" i="7"/>
  <c r="C24" i="7" s="1"/>
  <c r="C31" i="16" s="1"/>
  <c r="D32" i="3" s="1"/>
  <c r="E32" i="3" s="1"/>
  <c r="J24" i="16"/>
  <c r="F15" i="4"/>
  <c r="G28" i="15" s="1"/>
  <c r="V2" i="15"/>
  <c r="BA2" i="15"/>
  <c r="AB20" i="4" s="1"/>
  <c r="Q2" i="15"/>
  <c r="AO2" i="15"/>
  <c r="AA2" i="15"/>
  <c r="O20" i="4" s="1"/>
  <c r="BB2" i="15"/>
  <c r="AC20" i="4" s="1"/>
  <c r="AI2" i="15"/>
  <c r="BF2" i="15"/>
  <c r="AG20" i="4" s="1"/>
  <c r="AD2" i="15"/>
  <c r="R20" i="4" s="1"/>
  <c r="R43" i="4" s="1"/>
  <c r="BE2" i="15"/>
  <c r="AF20" i="4" s="1"/>
  <c r="T2" i="15"/>
  <c r="O1" i="15"/>
  <c r="Z23" i="15"/>
  <c r="J39" i="16"/>
  <c r="O2" i="15"/>
  <c r="AD1" i="15"/>
  <c r="P1" i="15"/>
  <c r="R2" i="15"/>
  <c r="BB6" i="15"/>
  <c r="AC24" i="4" s="1"/>
  <c r="AN1" i="15"/>
  <c r="AN23" i="15" s="1"/>
  <c r="D1" i="15"/>
  <c r="AH13" i="15"/>
  <c r="V31" i="4" s="1"/>
  <c r="V54" i="4" s="1"/>
  <c r="AU12" i="15"/>
  <c r="AU2" i="15"/>
  <c r="W2" i="15"/>
  <c r="AG23" i="15"/>
  <c r="U1" i="15"/>
  <c r="AG1" i="15"/>
  <c r="AS1" i="15"/>
  <c r="AS23" i="15" s="1"/>
  <c r="N2" i="15"/>
  <c r="C1" i="15"/>
  <c r="AA23" i="15"/>
  <c r="AL2" i="15"/>
  <c r="AH23" i="15"/>
  <c r="V1" i="15"/>
  <c r="AU24" i="15"/>
  <c r="AI24" i="15"/>
  <c r="BD2" i="15"/>
  <c r="AE20" i="4" s="1"/>
  <c r="BH2" i="15"/>
  <c r="AI20" i="4" s="1"/>
  <c r="AG2" i="15"/>
  <c r="U20" i="4" s="1"/>
  <c r="U43" i="4" s="1"/>
  <c r="AE24" i="15"/>
  <c r="BC2" i="15"/>
  <c r="AD20" i="4" s="1"/>
  <c r="AH2" i="15"/>
  <c r="V20" i="4" s="1"/>
  <c r="V43" i="4" s="1"/>
  <c r="AH24" i="15"/>
  <c r="AZ2" i="15"/>
  <c r="AA20" i="4" s="1"/>
  <c r="BG2" i="15"/>
  <c r="AE2" i="15"/>
  <c r="S20" i="4" s="1"/>
  <c r="AF2" i="15"/>
  <c r="T20" i="4" s="1"/>
  <c r="T43" i="4" s="1"/>
  <c r="AQ24" i="15"/>
  <c r="AQ2" i="15"/>
  <c r="S2" i="15"/>
  <c r="AY2" i="15"/>
  <c r="Z20" i="4" s="1"/>
  <c r="AU1" i="15"/>
  <c r="AU23" i="15" s="1"/>
  <c r="AP31" i="15"/>
  <c r="AR37" i="15"/>
  <c r="AT24" i="15"/>
  <c r="AZ20" i="15"/>
  <c r="AA38" i="4" s="1"/>
  <c r="AR24" i="15"/>
  <c r="AA36" i="15"/>
  <c r="U7" i="15"/>
  <c r="AQ1" i="15"/>
  <c r="AQ23" i="15" s="1"/>
  <c r="AE23" i="15"/>
  <c r="AG24" i="15"/>
  <c r="U6" i="15"/>
  <c r="AS2" i="15"/>
  <c r="U2" i="15"/>
  <c r="AA24" i="15"/>
  <c r="AM2" i="15"/>
  <c r="R1" i="15"/>
  <c r="AD23" i="15"/>
  <c r="Q1" i="15"/>
  <c r="AC23" i="15"/>
  <c r="AR2" i="15"/>
  <c r="AL23" i="15"/>
  <c r="AL24" i="15"/>
  <c r="AN24" i="15"/>
  <c r="AO24" i="15"/>
  <c r="AC24" i="15"/>
  <c r="Z28" i="15"/>
  <c r="AB24" i="15"/>
  <c r="AM24" i="15"/>
  <c r="Z24" i="15"/>
  <c r="AD24" i="15"/>
  <c r="AU34" i="15"/>
  <c r="AL34" i="15"/>
  <c r="AQ28" i="15"/>
  <c r="AC28" i="15"/>
  <c r="BF6" i="15"/>
  <c r="AG24" i="4" s="1"/>
  <c r="AS24" i="15"/>
  <c r="AF24" i="15"/>
  <c r="AO27" i="15"/>
  <c r="C4" i="6"/>
  <c r="H39" i="16"/>
  <c r="E39" i="16"/>
  <c r="M20" i="6"/>
  <c r="M12" i="6"/>
  <c r="M18" i="6"/>
  <c r="M11" i="6"/>
  <c r="M19" i="6"/>
  <c r="M10" i="6"/>
  <c r="C24" i="12"/>
  <c r="C36" i="16" s="1"/>
  <c r="D37" i="3" s="1"/>
  <c r="E37" i="3" s="1"/>
  <c r="M9" i="12"/>
  <c r="M13" i="12"/>
  <c r="M17" i="12"/>
  <c r="M24" i="13"/>
  <c r="M37" i="16" s="1"/>
  <c r="M5" i="6"/>
  <c r="M24" i="14"/>
  <c r="M24" i="8"/>
  <c r="M24" i="11"/>
  <c r="M8" i="10"/>
  <c r="M24" i="10" s="1"/>
  <c r="B24" i="10"/>
  <c r="B34" i="16" s="1"/>
  <c r="M5" i="12"/>
  <c r="B24" i="12"/>
  <c r="B36" i="16" s="1"/>
  <c r="B24" i="8"/>
  <c r="B32" i="16" s="1"/>
  <c r="B7" i="16"/>
  <c r="B24" i="13"/>
  <c r="B37" i="16" s="1"/>
  <c r="B24" i="9"/>
  <c r="B33" i="16" s="1"/>
  <c r="B24" i="11"/>
  <c r="B35" i="16" s="1"/>
  <c r="M5" i="9"/>
  <c r="B24" i="14"/>
  <c r="B38" i="16" s="1"/>
  <c r="B6" i="16"/>
  <c r="B14" i="16"/>
  <c r="B22" i="16"/>
  <c r="B11" i="16"/>
  <c r="B15" i="16"/>
  <c r="B19" i="16"/>
  <c r="B23" i="16"/>
  <c r="B5" i="16"/>
  <c r="B8" i="16"/>
  <c r="B12" i="16"/>
  <c r="C4" i="2"/>
  <c r="C5" i="16"/>
  <c r="C13" i="16"/>
  <c r="C14" i="16"/>
  <c r="C8" i="16"/>
  <c r="C12" i="16"/>
  <c r="C9" i="16"/>
  <c r="C10" i="16"/>
  <c r="C16" i="16"/>
  <c r="B20" i="16"/>
  <c r="C23" i="16"/>
  <c r="C15" i="16"/>
  <c r="M13" i="2"/>
  <c r="C21" i="16"/>
  <c r="M10" i="2"/>
  <c r="C20" i="16"/>
  <c r="C19" i="16"/>
  <c r="C18" i="16"/>
  <c r="B18" i="16"/>
  <c r="M5" i="2"/>
  <c r="M14" i="2"/>
  <c r="B10" i="16"/>
  <c r="M17" i="2"/>
  <c r="B16" i="16"/>
  <c r="M7" i="2"/>
  <c r="M12" i="2"/>
  <c r="B21" i="16"/>
  <c r="B13" i="16"/>
  <c r="M19" i="2"/>
  <c r="M11" i="2"/>
  <c r="M15" i="2"/>
  <c r="M23" i="2"/>
  <c r="B9" i="16"/>
  <c r="C6" i="16"/>
  <c r="M8" i="2"/>
  <c r="M9" i="2"/>
  <c r="C7" i="16"/>
  <c r="C11" i="16"/>
  <c r="M6" i="2"/>
  <c r="AC34" i="15" l="1"/>
  <c r="AM12" i="15"/>
  <c r="AH34" i="15"/>
  <c r="Z40" i="15"/>
  <c r="AN34" i="15"/>
  <c r="AD12" i="15"/>
  <c r="R30" i="4" s="1"/>
  <c r="R53" i="4" s="1"/>
  <c r="AI34" i="15"/>
  <c r="U12" i="15"/>
  <c r="BH12" i="15"/>
  <c r="AI30" i="4" s="1"/>
  <c r="AA33" i="15"/>
  <c r="W11" i="15"/>
  <c r="AO3" i="15"/>
  <c r="Z3" i="15"/>
  <c r="N21" i="4" s="1"/>
  <c r="N44" i="4" s="1"/>
  <c r="AQ25" i="15"/>
  <c r="AP25" i="15"/>
  <c r="AL25" i="15"/>
  <c r="AD25" i="15"/>
  <c r="BD3" i="15"/>
  <c r="AE21" i="4" s="1"/>
  <c r="BB3" i="15"/>
  <c r="AC21" i="4" s="1"/>
  <c r="AN25" i="15"/>
  <c r="AT25" i="15"/>
  <c r="AB25" i="15"/>
  <c r="AH3" i="15"/>
  <c r="V21" i="4" s="1"/>
  <c r="V44" i="4" s="1"/>
  <c r="BE3" i="15"/>
  <c r="AF21" i="4" s="1"/>
  <c r="AA3" i="15"/>
  <c r="O21" i="4" s="1"/>
  <c r="O44" i="4" s="1"/>
  <c r="T3" i="15"/>
  <c r="AM25" i="15"/>
  <c r="AO25" i="15"/>
  <c r="V3" i="15"/>
  <c r="AF3" i="15"/>
  <c r="T21" i="4" s="1"/>
  <c r="T44" i="4" s="1"/>
  <c r="U3" i="15"/>
  <c r="W3" i="15"/>
  <c r="AU25" i="15"/>
  <c r="AL3" i="15"/>
  <c r="AU3" i="15"/>
  <c r="AY3" i="15"/>
  <c r="Z21" i="4" s="1"/>
  <c r="BA3" i="15"/>
  <c r="AB21" i="4" s="1"/>
  <c r="AP3" i="15"/>
  <c r="BG3" i="15"/>
  <c r="AH21" i="4" s="1"/>
  <c r="AS25" i="15"/>
  <c r="N3" i="15"/>
  <c r="Z25" i="15"/>
  <c r="AE25" i="15"/>
  <c r="BF3" i="15"/>
  <c r="AG21" i="4" s="1"/>
  <c r="AD3" i="15"/>
  <c r="R21" i="4" s="1"/>
  <c r="R44" i="4" s="1"/>
  <c r="S3" i="15"/>
  <c r="K3" i="15"/>
  <c r="AG25" i="15"/>
  <c r="AH25" i="15"/>
  <c r="AB3" i="15"/>
  <c r="P21" i="4" s="1"/>
  <c r="P44" i="4" s="1"/>
  <c r="AE3" i="15"/>
  <c r="S21" i="4" s="1"/>
  <c r="S44" i="4" s="1"/>
  <c r="AR25" i="15"/>
  <c r="AF25" i="15"/>
  <c r="BH3" i="15"/>
  <c r="AI21" i="4" s="1"/>
  <c r="AR3" i="15"/>
  <c r="AS3" i="15"/>
  <c r="BC3" i="15"/>
  <c r="AD21" i="4" s="1"/>
  <c r="AG3" i="15"/>
  <c r="U21" i="4" s="1"/>
  <c r="U44" i="4" s="1"/>
  <c r="AZ3" i="15"/>
  <c r="AA21" i="4" s="1"/>
  <c r="AI3" i="15"/>
  <c r="AI25" i="15"/>
  <c r="AA25" i="15"/>
  <c r="AC3" i="15"/>
  <c r="Q21" i="4" s="1"/>
  <c r="Q44" i="4" s="1"/>
  <c r="E3" i="15"/>
  <c r="E2" i="15"/>
  <c r="E20" i="4" s="1"/>
  <c r="E43" i="4" s="1"/>
  <c r="B3" i="15"/>
  <c r="BD41" i="15"/>
  <c r="BC41" i="15"/>
  <c r="BH41" i="15"/>
  <c r="BE41" i="15"/>
  <c r="BG41" i="15"/>
  <c r="BF41" i="15"/>
  <c r="H2" i="15"/>
  <c r="H20" i="4" s="1"/>
  <c r="H43" i="4" s="1"/>
  <c r="G19" i="15"/>
  <c r="C18" i="15"/>
  <c r="F21" i="15"/>
  <c r="BG38" i="15"/>
  <c r="BF38" i="15"/>
  <c r="BE38" i="15"/>
  <c r="BC38" i="15"/>
  <c r="BD38" i="15"/>
  <c r="BH38" i="15"/>
  <c r="BE32" i="15"/>
  <c r="BF32" i="15"/>
  <c r="BD32" i="15"/>
  <c r="BC32" i="15"/>
  <c r="BH32" i="15"/>
  <c r="BG32" i="15"/>
  <c r="J2" i="15"/>
  <c r="BE40" i="15"/>
  <c r="BG40" i="15"/>
  <c r="BF40" i="15"/>
  <c r="BD40" i="15"/>
  <c r="BC40" i="15"/>
  <c r="BH40" i="15"/>
  <c r="S43" i="4"/>
  <c r="AP34" i="15"/>
  <c r="AC32" i="15"/>
  <c r="BF25" i="15"/>
  <c r="BG25" i="15"/>
  <c r="BE25" i="15"/>
  <c r="BH25" i="15"/>
  <c r="BD25" i="15"/>
  <c r="BC25" i="15"/>
  <c r="BD33" i="15"/>
  <c r="BC33" i="15"/>
  <c r="BH33" i="15"/>
  <c r="BF33" i="15"/>
  <c r="BG33" i="15"/>
  <c r="BE33" i="15"/>
  <c r="G2" i="15"/>
  <c r="G20" i="4" s="1"/>
  <c r="G43" i="4" s="1"/>
  <c r="C2" i="15"/>
  <c r="C20" i="4" s="1"/>
  <c r="C43" i="4" s="1"/>
  <c r="BG30" i="15"/>
  <c r="BF30" i="15"/>
  <c r="BC30" i="15"/>
  <c r="BH30" i="15"/>
  <c r="BE30" i="15"/>
  <c r="BD30" i="15"/>
  <c r="C16" i="15"/>
  <c r="B2" i="15"/>
  <c r="B20" i="4" s="1"/>
  <c r="I2" i="15"/>
  <c r="I20" i="4" s="1"/>
  <c r="I43" i="4" s="1"/>
  <c r="BF31" i="15"/>
  <c r="BE31" i="15"/>
  <c r="BD31" i="15"/>
  <c r="BH31" i="15"/>
  <c r="BG31" i="15"/>
  <c r="BC31" i="15"/>
  <c r="BC34" i="15"/>
  <c r="BE34" i="15"/>
  <c r="BG34" i="15"/>
  <c r="BH34" i="15"/>
  <c r="BD34" i="15"/>
  <c r="BF34" i="15"/>
  <c r="BE26" i="15"/>
  <c r="BD26" i="15"/>
  <c r="BC26" i="15"/>
  <c r="BG26" i="15"/>
  <c r="BH26" i="15"/>
  <c r="BF26" i="15"/>
  <c r="O12" i="15"/>
  <c r="U8" i="15"/>
  <c r="BB12" i="15"/>
  <c r="AC30" i="4" s="1"/>
  <c r="F2" i="15"/>
  <c r="K2" i="15"/>
  <c r="K20" i="4" s="1"/>
  <c r="K43" i="4" s="1"/>
  <c r="BC42" i="15"/>
  <c r="BG42" i="15"/>
  <c r="BD42" i="15"/>
  <c r="BH42" i="15"/>
  <c r="BF42" i="15"/>
  <c r="BE42" i="15"/>
  <c r="BF39" i="15"/>
  <c r="BG39" i="15"/>
  <c r="BE39" i="15"/>
  <c r="BD39" i="15"/>
  <c r="BC39" i="15"/>
  <c r="BH39" i="15"/>
  <c r="B4" i="16"/>
  <c r="M4" i="6"/>
  <c r="AM40" i="15"/>
  <c r="AP2" i="15"/>
  <c r="D2" i="15"/>
  <c r="AN2" i="15"/>
  <c r="AS40" i="15"/>
  <c r="AE33" i="15"/>
  <c r="AP11" i="15"/>
  <c r="AB33" i="15"/>
  <c r="AU39" i="15"/>
  <c r="AM33" i="15"/>
  <c r="AN33" i="15"/>
  <c r="U17" i="15"/>
  <c r="C3" i="15"/>
  <c r="D3" i="15"/>
  <c r="AH39" i="15"/>
  <c r="AC33" i="15"/>
  <c r="AI33" i="15"/>
  <c r="AR11" i="15"/>
  <c r="BD9" i="15"/>
  <c r="AE27" i="4" s="1"/>
  <c r="N17" i="15"/>
  <c r="O3" i="15"/>
  <c r="AC25" i="15"/>
  <c r="AD39" i="15"/>
  <c r="AR33" i="15"/>
  <c r="T11" i="15"/>
  <c r="AZ17" i="15"/>
  <c r="AA35" i="4" s="1"/>
  <c r="AZ11" i="15"/>
  <c r="AA29" i="4" s="1"/>
  <c r="AS11" i="15"/>
  <c r="AI17" i="15"/>
  <c r="I3" i="15"/>
  <c r="P3" i="15"/>
  <c r="G3" i="15"/>
  <c r="AU26" i="15"/>
  <c r="F17" i="15"/>
  <c r="AQ39" i="15"/>
  <c r="AM39" i="15"/>
  <c r="AI38" i="15"/>
  <c r="AF33" i="15"/>
  <c r="W18" i="15"/>
  <c r="AQ3" i="15"/>
  <c r="R6" i="15"/>
  <c r="R3" i="15"/>
  <c r="H3" i="15"/>
  <c r="J3" i="15"/>
  <c r="F3" i="15"/>
  <c r="AT3" i="15"/>
  <c r="AP39" i="15"/>
  <c r="W17" i="15"/>
  <c r="AQ11" i="15"/>
  <c r="E17" i="15"/>
  <c r="AS39" i="15"/>
  <c r="AR26" i="15"/>
  <c r="Z33" i="15"/>
  <c r="AF39" i="15"/>
  <c r="AT39" i="15"/>
  <c r="AT33" i="15"/>
  <c r="H17" i="15"/>
  <c r="AM3" i="15"/>
  <c r="AN3" i="15"/>
  <c r="C4" i="16"/>
  <c r="C17" i="16"/>
  <c r="M17" i="16" s="1"/>
  <c r="M17" i="7"/>
  <c r="M24" i="7" s="1"/>
  <c r="M31" i="16" s="1"/>
  <c r="S5" i="15"/>
  <c r="C5" i="15"/>
  <c r="AD38" i="15"/>
  <c r="AG34" i="15"/>
  <c r="AQ34" i="15"/>
  <c r="AG21" i="15"/>
  <c r="U39" i="4" s="1"/>
  <c r="U62" i="4" s="1"/>
  <c r="AM5" i="15"/>
  <c r="AM27" i="15"/>
  <c r="BF12" i="15"/>
  <c r="AG30" i="4" s="1"/>
  <c r="AF6" i="15"/>
  <c r="T24" i="4" s="1"/>
  <c r="T47" i="4" s="1"/>
  <c r="AQ5" i="15"/>
  <c r="K5" i="15"/>
  <c r="Z5" i="15"/>
  <c r="N23" i="4" s="1"/>
  <c r="N46" i="4" s="1"/>
  <c r="AQ38" i="15"/>
  <c r="T5" i="15"/>
  <c r="U5" i="15"/>
  <c r="P5" i="15"/>
  <c r="BD5" i="15"/>
  <c r="AE23" i="4" s="1"/>
  <c r="E5" i="15"/>
  <c r="AB27" i="15"/>
  <c r="AP27" i="15"/>
  <c r="BA21" i="15"/>
  <c r="AB39" i="4" s="1"/>
  <c r="AS42" i="15"/>
  <c r="AC12" i="15"/>
  <c r="Q30" i="4" s="1"/>
  <c r="Q53" i="4" s="1"/>
  <c r="AN5" i="15"/>
  <c r="AT5" i="15"/>
  <c r="Z27" i="15"/>
  <c r="AL27" i="15"/>
  <c r="AY12" i="15"/>
  <c r="Z30" i="4" s="1"/>
  <c r="R5" i="15"/>
  <c r="N5" i="15"/>
  <c r="AA39" i="15"/>
  <c r="AN39" i="15"/>
  <c r="AF40" i="15"/>
  <c r="AC18" i="15"/>
  <c r="Q36" i="4" s="1"/>
  <c r="Q59" i="4" s="1"/>
  <c r="AA17" i="15"/>
  <c r="O35" i="4" s="1"/>
  <c r="O58" i="4" s="1"/>
  <c r="AL17" i="15"/>
  <c r="C17" i="15"/>
  <c r="AB17" i="15"/>
  <c r="P35" i="4" s="1"/>
  <c r="P58" i="4" s="1"/>
  <c r="O17" i="15"/>
  <c r="BD17" i="15"/>
  <c r="AE35" i="4" s="1"/>
  <c r="AB39" i="15"/>
  <c r="Z39" i="15"/>
  <c r="AA40" i="15"/>
  <c r="AT40" i="15"/>
  <c r="AI39" i="15"/>
  <c r="BC12" i="15"/>
  <c r="AD30" i="4" s="1"/>
  <c r="AS17" i="15"/>
  <c r="R17" i="15"/>
  <c r="AN17" i="15"/>
  <c r="AP17" i="15"/>
  <c r="BB17" i="15"/>
  <c r="AC35" i="4" s="1"/>
  <c r="G17" i="15"/>
  <c r="AE17" i="15"/>
  <c r="S35" i="4" s="1"/>
  <c r="S58" i="4" s="1"/>
  <c r="S17" i="15"/>
  <c r="AT17" i="15"/>
  <c r="V17" i="15"/>
  <c r="AL18" i="15"/>
  <c r="B17" i="15"/>
  <c r="AY17" i="15"/>
  <c r="Z35" i="4" s="1"/>
  <c r="AH17" i="15"/>
  <c r="V35" i="4" s="1"/>
  <c r="V58" i="4" s="1"/>
  <c r="BC17" i="15"/>
  <c r="AD35" i="4" s="1"/>
  <c r="AG17" i="15"/>
  <c r="U35" i="4" s="1"/>
  <c r="U58" i="4" s="1"/>
  <c r="I17" i="15"/>
  <c r="AI40" i="15"/>
  <c r="T18" i="15"/>
  <c r="AM17" i="15"/>
  <c r="AR39" i="15"/>
  <c r="AG39" i="15"/>
  <c r="AO40" i="15"/>
  <c r="AO39" i="15"/>
  <c r="T17" i="15"/>
  <c r="AM38" i="15"/>
  <c r="AF18" i="15"/>
  <c r="T36" i="4" s="1"/>
  <c r="T59" i="4" s="1"/>
  <c r="K17" i="15"/>
  <c r="BG17" i="15"/>
  <c r="AH35" i="4" s="1"/>
  <c r="AO17" i="15"/>
  <c r="BF17" i="15"/>
  <c r="AG35" i="4" s="1"/>
  <c r="Z17" i="15"/>
  <c r="N35" i="4" s="1"/>
  <c r="N58" i="4" s="1"/>
  <c r="P17" i="15"/>
  <c r="AE39" i="15"/>
  <c r="AL39" i="15"/>
  <c r="AR29" i="15"/>
  <c r="AC39" i="15"/>
  <c r="AZ18" i="15"/>
  <c r="AA36" i="4" s="1"/>
  <c r="S18" i="15"/>
  <c r="AF17" i="15"/>
  <c r="T35" i="4" s="1"/>
  <c r="T58" i="4" s="1"/>
  <c r="Q17" i="15"/>
  <c r="AR17" i="15"/>
  <c r="AD17" i="15"/>
  <c r="R35" i="4" s="1"/>
  <c r="R58" i="4" s="1"/>
  <c r="BH17" i="15"/>
  <c r="AI35" i="4" s="1"/>
  <c r="D17" i="15"/>
  <c r="AR40" i="15"/>
  <c r="AO18" i="15"/>
  <c r="J17" i="15"/>
  <c r="AQ17" i="15"/>
  <c r="AU17" i="15"/>
  <c r="BE17" i="15"/>
  <c r="AF35" i="4" s="1"/>
  <c r="AC17" i="15"/>
  <c r="Q35" i="4" s="1"/>
  <c r="Q58" i="4" s="1"/>
  <c r="AT2" i="15"/>
  <c r="AB2" i="15"/>
  <c r="P20" i="4" s="1"/>
  <c r="P43" i="4" s="1"/>
  <c r="AH43" i="15"/>
  <c r="D21" i="15"/>
  <c r="Z2" i="15"/>
  <c r="N20" i="4" s="1"/>
  <c r="AO43" i="15"/>
  <c r="AQ41" i="15"/>
  <c r="S21" i="15"/>
  <c r="AP24" i="15"/>
  <c r="BF21" i="15"/>
  <c r="AG39" i="4" s="1"/>
  <c r="P2" i="15"/>
  <c r="AC27" i="15"/>
  <c r="AA32" i="15"/>
  <c r="I5" i="15"/>
  <c r="AA5" i="15"/>
  <c r="O23" i="4" s="1"/>
  <c r="O46" i="4" s="1"/>
  <c r="AY5" i="15"/>
  <c r="Z23" i="4" s="1"/>
  <c r="AF27" i="15"/>
  <c r="AD28" i="15"/>
  <c r="AR38" i="15"/>
  <c r="AM28" i="15"/>
  <c r="AU27" i="15"/>
  <c r="BF5" i="15"/>
  <c r="AG23" i="4" s="1"/>
  <c r="BH4" i="15"/>
  <c r="AI22" i="4" s="1"/>
  <c r="AS32" i="15"/>
  <c r="AL38" i="15"/>
  <c r="AN38" i="15"/>
  <c r="O5" i="15"/>
  <c r="AA34" i="15"/>
  <c r="U18" i="15"/>
  <c r="BC18" i="15"/>
  <c r="AD36" i="4" s="1"/>
  <c r="Q12" i="15"/>
  <c r="AC5" i="15"/>
  <c r="Q23" i="4" s="1"/>
  <c r="Q46" i="4" s="1"/>
  <c r="BB5" i="15"/>
  <c r="AC23" i="4" s="1"/>
  <c r="AU5" i="15"/>
  <c r="AM6" i="15"/>
  <c r="J5" i="15"/>
  <c r="AO5" i="15"/>
  <c r="AP5" i="15"/>
  <c r="AS29" i="15"/>
  <c r="BH10" i="15"/>
  <c r="AI28" i="4" s="1"/>
  <c r="AT27" i="15"/>
  <c r="AQ27" i="15"/>
  <c r="AL28" i="15"/>
  <c r="AS28" i="15"/>
  <c r="AF29" i="15"/>
  <c r="AG40" i="15"/>
  <c r="AA18" i="15"/>
  <c r="O36" i="4" s="1"/>
  <c r="O59" i="4" s="1"/>
  <c r="AF12" i="15"/>
  <c r="T30" i="4" s="1"/>
  <c r="T53" i="4" s="1"/>
  <c r="N18" i="15"/>
  <c r="AH27" i="15"/>
  <c r="AD27" i="15"/>
  <c r="AU28" i="15"/>
  <c r="AE34" i="15"/>
  <c r="AO34" i="15"/>
  <c r="AC40" i="15"/>
  <c r="AL40" i="15"/>
  <c r="AC30" i="15"/>
  <c r="AG4" i="15"/>
  <c r="U22" i="4" s="1"/>
  <c r="U45" i="4" s="1"/>
  <c r="Z32" i="15"/>
  <c r="Z34" i="15"/>
  <c r="AF34" i="15"/>
  <c r="O6" i="15"/>
  <c r="AM34" i="15"/>
  <c r="AS18" i="15"/>
  <c r="AS27" i="15"/>
  <c r="AD40" i="15"/>
  <c r="BD18" i="15"/>
  <c r="AE36" i="4" s="1"/>
  <c r="S12" i="15"/>
  <c r="AH5" i="15"/>
  <c r="V23" i="4" s="1"/>
  <c r="V46" i="4" s="1"/>
  <c r="BH5" i="15"/>
  <c r="AI23" i="4" s="1"/>
  <c r="G5" i="15"/>
  <c r="T6" i="15"/>
  <c r="H5" i="15"/>
  <c r="I18" i="15"/>
  <c r="Q5" i="15"/>
  <c r="V5" i="15"/>
  <c r="AE5" i="15"/>
  <c r="S23" i="4" s="1"/>
  <c r="S46" i="4" s="1"/>
  <c r="AE27" i="15"/>
  <c r="AN27" i="15"/>
  <c r="AR27" i="15"/>
  <c r="AI28" i="15"/>
  <c r="AS34" i="15"/>
  <c r="AB34" i="15"/>
  <c r="AQ40" i="15"/>
  <c r="AU40" i="15"/>
  <c r="Z26" i="15"/>
  <c r="AT32" i="15"/>
  <c r="AG27" i="15"/>
  <c r="AB18" i="15"/>
  <c r="P36" i="4" s="1"/>
  <c r="P59" i="4" s="1"/>
  <c r="BB18" i="15"/>
  <c r="AC36" i="4" s="1"/>
  <c r="AL5" i="15"/>
  <c r="AE12" i="15"/>
  <c r="S30" i="4" s="1"/>
  <c r="S53" i="4" s="1"/>
  <c r="BC5" i="15"/>
  <c r="AD23" i="4" s="1"/>
  <c r="AD5" i="15"/>
  <c r="R23" i="4" s="1"/>
  <c r="R46" i="4" s="1"/>
  <c r="B5" i="15"/>
  <c r="AA6" i="15"/>
  <c r="O24" i="4" s="1"/>
  <c r="O47" i="4" s="1"/>
  <c r="F5" i="15"/>
  <c r="AR5" i="15"/>
  <c r="W5" i="15"/>
  <c r="BG5" i="15"/>
  <c r="AH23" i="4" s="1"/>
  <c r="Z29" i="15"/>
  <c r="AN28" i="15"/>
  <c r="AG5" i="15"/>
  <c r="U23" i="4" s="1"/>
  <c r="U46" i="4" s="1"/>
  <c r="AF5" i="15"/>
  <c r="T23" i="4" s="1"/>
  <c r="T46" i="4" s="1"/>
  <c r="AB6" i="15"/>
  <c r="P24" i="4" s="1"/>
  <c r="P47" i="4" s="1"/>
  <c r="AB40" i="15"/>
  <c r="AI27" i="15"/>
  <c r="AP28" i="15"/>
  <c r="AG29" i="15"/>
  <c r="AE40" i="15"/>
  <c r="AH40" i="15"/>
  <c r="AO26" i="15"/>
  <c r="AG32" i="15"/>
  <c r="AM18" i="15"/>
  <c r="AA27" i="15"/>
  <c r="AS5" i="15"/>
  <c r="BE18" i="15"/>
  <c r="AF36" i="4" s="1"/>
  <c r="AP40" i="15"/>
  <c r="AH12" i="15"/>
  <c r="V30" i="4" s="1"/>
  <c r="V53" i="4" s="1"/>
  <c r="BA12" i="15"/>
  <c r="AB30" i="4" s="1"/>
  <c r="AZ5" i="15"/>
  <c r="AA23" i="4" s="1"/>
  <c r="AB5" i="15"/>
  <c r="P23" i="4" s="1"/>
  <c r="P46" i="4" s="1"/>
  <c r="K12" i="15"/>
  <c r="BA5" i="15"/>
  <c r="AB23" i="4" s="1"/>
  <c r="AI5" i="15"/>
  <c r="AN29" i="15"/>
  <c r="AZ7" i="15"/>
  <c r="AA25" i="4" s="1"/>
  <c r="D5" i="15"/>
  <c r="B24" i="7"/>
  <c r="B31" i="16" s="1"/>
  <c r="G6" i="15"/>
  <c r="BE6" i="15"/>
  <c r="AF24" i="4" s="1"/>
  <c r="C12" i="15"/>
  <c r="AE38" i="15"/>
  <c r="BG11" i="15"/>
  <c r="O11" i="15"/>
  <c r="AB29" i="15"/>
  <c r="AM29" i="15"/>
  <c r="AN41" i="15"/>
  <c r="BC10" i="15"/>
  <c r="AD28" i="4" s="1"/>
  <c r="BC16" i="15"/>
  <c r="AD34" i="4" s="1"/>
  <c r="Z38" i="15"/>
  <c r="BF11" i="15"/>
  <c r="AG29" i="4" s="1"/>
  <c r="AL33" i="15"/>
  <c r="AB9" i="15"/>
  <c r="P27" i="4" s="1"/>
  <c r="P50" i="4" s="1"/>
  <c r="AC11" i="15"/>
  <c r="Q29" i="4" s="1"/>
  <c r="Q52" i="4" s="1"/>
  <c r="AU18" i="15"/>
  <c r="AQ6" i="15"/>
  <c r="AS30" i="15"/>
  <c r="AQ36" i="15"/>
  <c r="BB16" i="15"/>
  <c r="AC34" i="4" s="1"/>
  <c r="AG33" i="15"/>
  <c r="AP33" i="15"/>
  <c r="BE7" i="15"/>
  <c r="AF25" i="4" s="1"/>
  <c r="AY10" i="15"/>
  <c r="Z28" i="4" s="1"/>
  <c r="BD16" i="15"/>
  <c r="AE34" i="4" s="1"/>
  <c r="AT38" i="15"/>
  <c r="BE11" i="15"/>
  <c r="AF29" i="4" s="1"/>
  <c r="AQ33" i="15"/>
  <c r="AU33" i="15"/>
  <c r="P9" i="15"/>
  <c r="AS16" i="15"/>
  <c r="AS33" i="15"/>
  <c r="Z11" i="15"/>
  <c r="N29" i="4" s="1"/>
  <c r="N52" i="4" s="1"/>
  <c r="AY18" i="15"/>
  <c r="Z36" i="4" s="1"/>
  <c r="AG18" i="15"/>
  <c r="U36" i="4" s="1"/>
  <c r="U59" i="4" s="1"/>
  <c r="S11" i="15"/>
  <c r="G18" i="15"/>
  <c r="K18" i="15"/>
  <c r="AH38" i="15"/>
  <c r="AG38" i="15"/>
  <c r="BA11" i="15"/>
  <c r="AB29" i="4" s="1"/>
  <c r="AD33" i="15"/>
  <c r="AH33" i="15"/>
  <c r="BB9" i="15"/>
  <c r="AC27" i="4" s="1"/>
  <c r="I11" i="15"/>
  <c r="N11" i="15"/>
  <c r="K11" i="15"/>
  <c r="B11" i="15"/>
  <c r="G11" i="15"/>
  <c r="AR41" i="15"/>
  <c r="Z41" i="15"/>
  <c r="AN42" i="15"/>
  <c r="AM19" i="15"/>
  <c r="AS41" i="15"/>
  <c r="AO41" i="15"/>
  <c r="T19" i="15"/>
  <c r="AE41" i="15"/>
  <c r="AB41" i="15"/>
  <c r="AC26" i="15"/>
  <c r="BB15" i="15"/>
  <c r="AC33" i="4" s="1"/>
  <c r="U20" i="15"/>
  <c r="W15" i="15"/>
  <c r="AC29" i="15"/>
  <c r="AT41" i="15"/>
  <c r="AP41" i="15"/>
  <c r="AC4" i="15"/>
  <c r="Q22" i="4" s="1"/>
  <c r="Q45" i="4" s="1"/>
  <c r="BA10" i="15"/>
  <c r="AB28" i="4" s="1"/>
  <c r="AL32" i="15"/>
  <c r="AU37" i="15"/>
  <c r="AS19" i="15"/>
  <c r="U10" i="15"/>
  <c r="BG12" i="15"/>
  <c r="AH30" i="4" s="1"/>
  <c r="AT34" i="15"/>
  <c r="AA13" i="15"/>
  <c r="O31" i="4" s="1"/>
  <c r="O54" i="4" s="1"/>
  <c r="W12" i="15"/>
  <c r="F11" i="15"/>
  <c r="AI41" i="15"/>
  <c r="AH42" i="15"/>
  <c r="O19" i="15"/>
  <c r="AF41" i="15"/>
  <c r="AQ29" i="15"/>
  <c r="AC41" i="15"/>
  <c r="AG41" i="15"/>
  <c r="AO29" i="15"/>
  <c r="AM26" i="15"/>
  <c r="AM32" i="15"/>
  <c r="AN32" i="15"/>
  <c r="AC9" i="15"/>
  <c r="Q27" i="4" s="1"/>
  <c r="Q50" i="4" s="1"/>
  <c r="AM10" i="15"/>
  <c r="AS12" i="15"/>
  <c r="AD34" i="15"/>
  <c r="BC13" i="15"/>
  <c r="AD31" i="4" s="1"/>
  <c r="G12" i="15"/>
  <c r="C11" i="15"/>
  <c r="AL41" i="15"/>
  <c r="BD20" i="15"/>
  <c r="AE38" i="4" s="1"/>
  <c r="AD29" i="15"/>
  <c r="AI35" i="15"/>
  <c r="AU41" i="15"/>
  <c r="AF26" i="15"/>
  <c r="BC4" i="15"/>
  <c r="AA29" i="15"/>
  <c r="C24" i="6"/>
  <c r="C30" i="16" s="1"/>
  <c r="D31" i="3" s="1"/>
  <c r="E31" i="3" s="1"/>
  <c r="C4" i="15"/>
  <c r="AH26" i="15"/>
  <c r="AR4" i="15"/>
  <c r="AQ26" i="15"/>
  <c r="AG26" i="15"/>
  <c r="AE26" i="15"/>
  <c r="U4" i="15"/>
  <c r="AL26" i="15"/>
  <c r="AD26" i="15"/>
  <c r="AI26" i="15"/>
  <c r="AG35" i="15"/>
  <c r="AP35" i="15"/>
  <c r="Z21" i="15"/>
  <c r="N39" i="4" s="1"/>
  <c r="N62" i="4" s="1"/>
  <c r="AB43" i="15"/>
  <c r="AY9" i="15"/>
  <c r="Z27" i="4" s="1"/>
  <c r="AZ9" i="15"/>
  <c r="AA27" i="4" s="1"/>
  <c r="AO15" i="15"/>
  <c r="AG37" i="15"/>
  <c r="AP37" i="15"/>
  <c r="AQ42" i="15"/>
  <c r="AU42" i="15"/>
  <c r="AB20" i="15"/>
  <c r="P38" i="4" s="1"/>
  <c r="P61" i="4" s="1"/>
  <c r="BH20" i="15"/>
  <c r="AI38" i="4" s="1"/>
  <c r="AM42" i="15"/>
  <c r="AT42" i="15"/>
  <c r="AC42" i="15"/>
  <c r="AG42" i="15"/>
  <c r="AF20" i="15"/>
  <c r="T38" i="4" s="1"/>
  <c r="T61" i="4" s="1"/>
  <c r="V20" i="15"/>
  <c r="T20" i="15"/>
  <c r="AO42" i="15"/>
  <c r="AE42" i="15"/>
  <c r="BC20" i="15"/>
  <c r="AD38" i="4" s="1"/>
  <c r="AU20" i="15"/>
  <c r="W20" i="15"/>
  <c r="AE20" i="15"/>
  <c r="S38" i="4" s="1"/>
  <c r="S61" i="4" s="1"/>
  <c r="AI42" i="15"/>
  <c r="AD42" i="15"/>
  <c r="AF42" i="15"/>
  <c r="AD20" i="15"/>
  <c r="R38" i="4" s="1"/>
  <c r="R61" i="4" s="1"/>
  <c r="BA13" i="15"/>
  <c r="AB31" i="4" s="1"/>
  <c r="BF13" i="15"/>
  <c r="AG31" i="4" s="1"/>
  <c r="F13" i="15"/>
  <c r="AN31" i="15"/>
  <c r="AE31" i="15"/>
  <c r="AC31" i="15"/>
  <c r="AM9" i="15"/>
  <c r="AO9" i="15"/>
  <c r="N9" i="15"/>
  <c r="AH31" i="15"/>
  <c r="AR31" i="15"/>
  <c r="AA9" i="15"/>
  <c r="O27" i="4" s="1"/>
  <c r="O50" i="4" s="1"/>
  <c r="BE9" i="15"/>
  <c r="AF27" i="4" s="1"/>
  <c r="AA31" i="15"/>
  <c r="AQ31" i="15"/>
  <c r="AG31" i="15"/>
  <c r="AB31" i="15"/>
  <c r="BC9" i="15"/>
  <c r="AD27" i="4" s="1"/>
  <c r="AD9" i="15"/>
  <c r="R27" i="4" s="1"/>
  <c r="R50" i="4" s="1"/>
  <c r="AT9" i="15"/>
  <c r="AE9" i="15"/>
  <c r="S27" i="4" s="1"/>
  <c r="S50" i="4" s="1"/>
  <c r="AT31" i="15"/>
  <c r="AO31" i="15"/>
  <c r="BG9" i="15"/>
  <c r="AH27" i="4" s="1"/>
  <c r="AU9" i="15"/>
  <c r="AQ9" i="15"/>
  <c r="W9" i="15"/>
  <c r="T21" i="15"/>
  <c r="K21" i="15"/>
  <c r="E21" i="15"/>
  <c r="W21" i="15"/>
  <c r="G21" i="15"/>
  <c r="AU21" i="15"/>
  <c r="AQ21" i="15"/>
  <c r="J21" i="15"/>
  <c r="Q21" i="15"/>
  <c r="AH21" i="15"/>
  <c r="V39" i="4" s="1"/>
  <c r="V62" i="4" s="1"/>
  <c r="I21" i="15"/>
  <c r="AP21" i="15"/>
  <c r="AM21" i="15"/>
  <c r="AR21" i="15"/>
  <c r="AI43" i="15"/>
  <c r="AU43" i="15"/>
  <c r="AE43" i="15"/>
  <c r="AR43" i="15"/>
  <c r="AN43" i="15"/>
  <c r="AF21" i="15"/>
  <c r="T39" i="4" s="1"/>
  <c r="T62" i="4" s="1"/>
  <c r="AZ21" i="15"/>
  <c r="AA39" i="4" s="1"/>
  <c r="BE21" i="15"/>
  <c r="AF39" i="4" s="1"/>
  <c r="AC21" i="15"/>
  <c r="Q39" i="4" s="1"/>
  <c r="Q62" i="4" s="1"/>
  <c r="H21" i="15"/>
  <c r="AA21" i="15"/>
  <c r="O39" i="4" s="1"/>
  <c r="O62" i="4" s="1"/>
  <c r="AS21" i="15"/>
  <c r="AO21" i="15"/>
  <c r="R21" i="15"/>
  <c r="BD21" i="15"/>
  <c r="AE39" i="4" s="1"/>
  <c r="B21" i="15"/>
  <c r="AQ43" i="15"/>
  <c r="AT43" i="15"/>
  <c r="AM43" i="15"/>
  <c r="BH21" i="15"/>
  <c r="AI39" i="4" s="1"/>
  <c r="AY21" i="15"/>
  <c r="Z39" i="4" s="1"/>
  <c r="AD21" i="15"/>
  <c r="R39" i="4" s="1"/>
  <c r="R62" i="4" s="1"/>
  <c r="AL21" i="15"/>
  <c r="AE21" i="15"/>
  <c r="S39" i="4" s="1"/>
  <c r="S62" i="4" s="1"/>
  <c r="C21" i="15"/>
  <c r="N21" i="15"/>
  <c r="O21" i="15"/>
  <c r="BC21" i="15"/>
  <c r="AD39" i="4" s="1"/>
  <c r="U21" i="15"/>
  <c r="AC43" i="15"/>
  <c r="AF43" i="15"/>
  <c r="AA43" i="15"/>
  <c r="AL43" i="15"/>
  <c r="AR9" i="15"/>
  <c r="AH15" i="15"/>
  <c r="V33" i="4" s="1"/>
  <c r="V56" i="4" s="1"/>
  <c r="BE15" i="15"/>
  <c r="AF33" i="4" s="1"/>
  <c r="BC15" i="15"/>
  <c r="AD33" i="4" s="1"/>
  <c r="AL13" i="15"/>
  <c r="BD13" i="15"/>
  <c r="AE31" i="4" s="1"/>
  <c r="V21" i="15"/>
  <c r="I13" i="15"/>
  <c r="AB13" i="15"/>
  <c r="P31" i="4" s="1"/>
  <c r="P54" i="4" s="1"/>
  <c r="AU35" i="15"/>
  <c r="O9" i="15"/>
  <c r="AQ35" i="15"/>
  <c r="AS43" i="15"/>
  <c r="AD43" i="15"/>
  <c r="AF9" i="15"/>
  <c r="T27" i="4" s="1"/>
  <c r="T50" i="4" s="1"/>
  <c r="AH9" i="15"/>
  <c r="V27" i="4" s="1"/>
  <c r="V50" i="4" s="1"/>
  <c r="Z31" i="15"/>
  <c r="BD15" i="15"/>
  <c r="AE33" i="4" s="1"/>
  <c r="BG15" i="15"/>
  <c r="AH33" i="4" s="1"/>
  <c r="AD37" i="15"/>
  <c r="AN21" i="15"/>
  <c r="AS36" i="15"/>
  <c r="AN36" i="15"/>
  <c r="AU36" i="15"/>
  <c r="AY13" i="15"/>
  <c r="Z31" i="4" s="1"/>
  <c r="AP13" i="15"/>
  <c r="AN13" i="15"/>
  <c r="D13" i="15"/>
  <c r="K13" i="15"/>
  <c r="Q13" i="15"/>
  <c r="AM13" i="15"/>
  <c r="AE13" i="15"/>
  <c r="S31" i="4" s="1"/>
  <c r="S54" i="4" s="1"/>
  <c r="AT13" i="15"/>
  <c r="AI13" i="15"/>
  <c r="AF13" i="15"/>
  <c r="T31" i="4" s="1"/>
  <c r="T54" i="4" s="1"/>
  <c r="O13" i="15"/>
  <c r="E13" i="15"/>
  <c r="BE13" i="15"/>
  <c r="AF31" i="4" s="1"/>
  <c r="V13" i="15"/>
  <c r="P13" i="15"/>
  <c r="BG13" i="15"/>
  <c r="AH31" i="4" s="1"/>
  <c r="AC13" i="15"/>
  <c r="Q31" i="4" s="1"/>
  <c r="Q54" i="4" s="1"/>
  <c r="R13" i="15"/>
  <c r="AO13" i="15"/>
  <c r="N13" i="15"/>
  <c r="J13" i="15"/>
  <c r="G13" i="15"/>
  <c r="AZ13" i="15"/>
  <c r="AA31" i="4" s="1"/>
  <c r="AD13" i="15"/>
  <c r="R31" i="4" s="1"/>
  <c r="R54" i="4" s="1"/>
  <c r="AB35" i="15"/>
  <c r="BH13" i="15"/>
  <c r="AI31" i="4" s="1"/>
  <c r="BB13" i="15"/>
  <c r="AC31" i="4" s="1"/>
  <c r="AM35" i="15"/>
  <c r="C13" i="15"/>
  <c r="B13" i="15"/>
  <c r="AG13" i="15"/>
  <c r="U31" i="4" s="1"/>
  <c r="U54" i="4" s="1"/>
  <c r="U13" i="15"/>
  <c r="AS13" i="15"/>
  <c r="AA35" i="15"/>
  <c r="AR35" i="15"/>
  <c r="AN35" i="15"/>
  <c r="AU13" i="15"/>
  <c r="W13" i="15"/>
  <c r="AQ13" i="15"/>
  <c r="S13" i="15"/>
  <c r="AD35" i="15"/>
  <c r="AH35" i="15"/>
  <c r="AL35" i="15"/>
  <c r="AS35" i="15"/>
  <c r="H13" i="15"/>
  <c r="AS31" i="15"/>
  <c r="Z35" i="15"/>
  <c r="BG21" i="15"/>
  <c r="AH39" i="4" s="1"/>
  <c r="AY20" i="15"/>
  <c r="Z38" i="4" s="1"/>
  <c r="AT20" i="15"/>
  <c r="AA42" i="15"/>
  <c r="AP9" i="15"/>
  <c r="Z9" i="15"/>
  <c r="N27" i="4" s="1"/>
  <c r="N50" i="4" s="1"/>
  <c r="AF31" i="15"/>
  <c r="AL15" i="15"/>
  <c r="BH15" i="15"/>
  <c r="AI33" i="4" s="1"/>
  <c r="C9" i="15"/>
  <c r="K7" i="15"/>
  <c r="AE29" i="15"/>
  <c r="AP29" i="15"/>
  <c r="BB7" i="15"/>
  <c r="AC25" i="4" s="1"/>
  <c r="AS7" i="15"/>
  <c r="O7" i="15"/>
  <c r="G7" i="15"/>
  <c r="BH7" i="15"/>
  <c r="AI25" i="4" s="1"/>
  <c r="AH29" i="15"/>
  <c r="AI29" i="15"/>
  <c r="AL29" i="15"/>
  <c r="AT29" i="15"/>
  <c r="BC7" i="15"/>
  <c r="AD25" i="4" s="1"/>
  <c r="AS10" i="15"/>
  <c r="AO32" i="15"/>
  <c r="AF32" i="15"/>
  <c r="BB10" i="15"/>
  <c r="AC28" i="4" s="1"/>
  <c r="O10" i="15"/>
  <c r="AI32" i="15"/>
  <c r="AH32" i="15"/>
  <c r="AE32" i="15"/>
  <c r="AR32" i="15"/>
  <c r="AU32" i="15"/>
  <c r="AQ32" i="15"/>
  <c r="AP32" i="15"/>
  <c r="Z13" i="15"/>
  <c r="N31" i="4" s="1"/>
  <c r="N54" i="4" s="1"/>
  <c r="AT21" i="15"/>
  <c r="AZ15" i="15"/>
  <c r="AA33" i="4" s="1"/>
  <c r="AO37" i="15"/>
  <c r="AD15" i="15"/>
  <c r="R33" i="4" s="1"/>
  <c r="R56" i="4" s="1"/>
  <c r="AQ15" i="15"/>
  <c r="T15" i="15"/>
  <c r="AT37" i="15"/>
  <c r="AC37" i="15"/>
  <c r="AY15" i="15"/>
  <c r="Z33" i="4" s="1"/>
  <c r="AE15" i="15"/>
  <c r="S33" i="4" s="1"/>
  <c r="S56" i="4" s="1"/>
  <c r="AM15" i="15"/>
  <c r="R15" i="15"/>
  <c r="AS37" i="15"/>
  <c r="AB37" i="15"/>
  <c r="AA15" i="15"/>
  <c r="O33" i="4" s="1"/>
  <c r="O56" i="4" s="1"/>
  <c r="AA37" i="15"/>
  <c r="AS15" i="15"/>
  <c r="N15" i="15"/>
  <c r="G15" i="15"/>
  <c r="B15" i="15"/>
  <c r="AE37" i="15"/>
  <c r="AN37" i="15"/>
  <c r="AL37" i="15"/>
  <c r="AM37" i="15"/>
  <c r="AP15" i="15"/>
  <c r="AR15" i="15"/>
  <c r="AT36" i="15"/>
  <c r="S15" i="15"/>
  <c r="AH37" i="15"/>
  <c r="AP43" i="15"/>
  <c r="AE35" i="15"/>
  <c r="AF35" i="15"/>
  <c r="AI36" i="15"/>
  <c r="AG43" i="15"/>
  <c r="BB21" i="15"/>
  <c r="AC39" i="4" s="1"/>
  <c r="T13" i="15"/>
  <c r="BF20" i="15"/>
  <c r="AG38" i="4" s="1"/>
  <c r="BE20" i="15"/>
  <c r="AF38" i="4" s="1"/>
  <c r="AB42" i="15"/>
  <c r="BA9" i="15"/>
  <c r="AB27" i="4" s="1"/>
  <c r="AM31" i="15"/>
  <c r="AU31" i="15"/>
  <c r="AC15" i="15"/>
  <c r="Q33" i="4" s="1"/>
  <c r="Q56" i="4" s="1"/>
  <c r="AG15" i="15"/>
  <c r="U33" i="4" s="1"/>
  <c r="U56" i="4" s="1"/>
  <c r="Z37" i="15"/>
  <c r="AI21" i="15"/>
  <c r="AO35" i="15"/>
  <c r="AR13" i="15"/>
  <c r="BF15" i="15"/>
  <c r="AG33" i="4" s="1"/>
  <c r="AC35" i="15"/>
  <c r="AT35" i="15"/>
  <c r="AC36" i="15"/>
  <c r="Z43" i="15"/>
  <c r="AC20" i="15"/>
  <c r="Q38" i="4" s="1"/>
  <c r="Q61" i="4" s="1"/>
  <c r="BB20" i="15"/>
  <c r="R9" i="15"/>
  <c r="BH9" i="15"/>
  <c r="AI27" i="4" s="1"/>
  <c r="AB15" i="15"/>
  <c r="P33" i="4" s="1"/>
  <c r="P56" i="4" s="1"/>
  <c r="U15" i="15"/>
  <c r="BA15" i="15"/>
  <c r="AB33" i="4" s="1"/>
  <c r="O20" i="15"/>
  <c r="AS20" i="15"/>
  <c r="U14" i="15"/>
  <c r="P21" i="15"/>
  <c r="AB21" i="15"/>
  <c r="P39" i="4" s="1"/>
  <c r="P62" i="4" s="1"/>
  <c r="AO6" i="15"/>
  <c r="V6" i="15"/>
  <c r="AZ6" i="15"/>
  <c r="AA24" i="4" s="1"/>
  <c r="J6" i="15"/>
  <c r="D6" i="15"/>
  <c r="AT28" i="15"/>
  <c r="AY6" i="15"/>
  <c r="Z24" i="4" s="1"/>
  <c r="AL6" i="15"/>
  <c r="C6" i="15"/>
  <c r="F6" i="15"/>
  <c r="AA28" i="15"/>
  <c r="AG28" i="15"/>
  <c r="BC6" i="15"/>
  <c r="AD24" i="4" s="1"/>
  <c r="BH6" i="15"/>
  <c r="AI24" i="4" s="1"/>
  <c r="BD6" i="15"/>
  <c r="AE24" i="4" s="1"/>
  <c r="BG6" i="15"/>
  <c r="AH24" i="4" s="1"/>
  <c r="AU6" i="15"/>
  <c r="K6" i="15"/>
  <c r="B6" i="15"/>
  <c r="BA6" i="15"/>
  <c r="AB24" i="4" s="1"/>
  <c r="AE6" i="15"/>
  <c r="S24" i="4" s="1"/>
  <c r="S47" i="4" s="1"/>
  <c r="AI6" i="15"/>
  <c r="AC6" i="15"/>
  <c r="Q24" i="4" s="1"/>
  <c r="Q47" i="4" s="1"/>
  <c r="AR6" i="15"/>
  <c r="AH6" i="15"/>
  <c r="V24" i="4" s="1"/>
  <c r="V47" i="4" s="1"/>
  <c r="AG6" i="15"/>
  <c r="U24" i="4" s="1"/>
  <c r="U47" i="4" s="1"/>
  <c r="AN6" i="15"/>
  <c r="W6" i="15"/>
  <c r="AP6" i="15"/>
  <c r="AS6" i="15"/>
  <c r="AE28" i="15"/>
  <c r="AB28" i="15"/>
  <c r="AT6" i="15"/>
  <c r="E6" i="15"/>
  <c r="I6" i="15"/>
  <c r="Z6" i="15"/>
  <c r="N24" i="4" s="1"/>
  <c r="N47" i="4" s="1"/>
  <c r="AH28" i="15"/>
  <c r="P6" i="15"/>
  <c r="S6" i="15"/>
  <c r="Q6" i="15"/>
  <c r="AF28" i="15"/>
  <c r="AR28" i="15"/>
  <c r="AO28" i="15"/>
  <c r="AD6" i="15"/>
  <c r="R24" i="4" s="1"/>
  <c r="R47" i="4" s="1"/>
  <c r="N6" i="15"/>
  <c r="H6" i="15"/>
  <c r="BA16" i="15"/>
  <c r="AB34" i="4" s="1"/>
  <c r="BG16" i="15"/>
  <c r="AH34" i="4" s="1"/>
  <c r="AU38" i="15"/>
  <c r="BH16" i="15"/>
  <c r="AI34" i="4" s="1"/>
  <c r="O16" i="15"/>
  <c r="U16" i="15"/>
  <c r="G16" i="15"/>
  <c r="BE12" i="15"/>
  <c r="AF30" i="4" s="1"/>
  <c r="AG12" i="15"/>
  <c r="U30" i="4" s="1"/>
  <c r="U53" i="4" s="1"/>
  <c r="J12" i="15"/>
  <c r="AZ12" i="15"/>
  <c r="AA30" i="4" s="1"/>
  <c r="AA12" i="15"/>
  <c r="O30" i="4" s="1"/>
  <c r="O53" i="4" s="1"/>
  <c r="AP12" i="15"/>
  <c r="R12" i="15"/>
  <c r="P12" i="15"/>
  <c r="AI12" i="15"/>
  <c r="AR12" i="15"/>
  <c r="AO12" i="15"/>
  <c r="AN12" i="15"/>
  <c r="E12" i="15"/>
  <c r="B12" i="15"/>
  <c r="F12" i="15"/>
  <c r="BD12" i="15"/>
  <c r="AE30" i="4" s="1"/>
  <c r="Z12" i="15"/>
  <c r="N30" i="4" s="1"/>
  <c r="N53" i="4" s="1"/>
  <c r="V12" i="15"/>
  <c r="D12" i="15"/>
  <c r="AL12" i="15"/>
  <c r="AT12" i="15"/>
  <c r="AQ12" i="15"/>
  <c r="N12" i="15"/>
  <c r="T12" i="15"/>
  <c r="AB12" i="15"/>
  <c r="P30" i="4" s="1"/>
  <c r="P53" i="4" s="1"/>
  <c r="AA38" i="15"/>
  <c r="AY16" i="15"/>
  <c r="Z34" i="4" s="1"/>
  <c r="AB38" i="15"/>
  <c r="AA11" i="15"/>
  <c r="O29" i="4" s="1"/>
  <c r="O52" i="4" s="1"/>
  <c r="BD11" i="15"/>
  <c r="AE29" i="4" s="1"/>
  <c r="BG18" i="15"/>
  <c r="AH36" i="4" s="1"/>
  <c r="Z18" i="15"/>
  <c r="N36" i="4" s="1"/>
  <c r="R18" i="15"/>
  <c r="H18" i="15"/>
  <c r="O18" i="15"/>
  <c r="B18" i="15"/>
  <c r="V18" i="15"/>
  <c r="P18" i="15"/>
  <c r="J18" i="15"/>
  <c r="AD18" i="15"/>
  <c r="R36" i="4" s="1"/>
  <c r="R59" i="4" s="1"/>
  <c r="AH18" i="15"/>
  <c r="V36" i="4" s="1"/>
  <c r="V59" i="4" s="1"/>
  <c r="AT18" i="15"/>
  <c r="AN18" i="15"/>
  <c r="BH18" i="15"/>
  <c r="AI36" i="4" s="1"/>
  <c r="AE18" i="15"/>
  <c r="S36" i="4" s="1"/>
  <c r="S59" i="4" s="1"/>
  <c r="AP18" i="15"/>
  <c r="Q18" i="15"/>
  <c r="D18" i="15"/>
  <c r="BF18" i="15"/>
  <c r="AG36" i="4" s="1"/>
  <c r="AR18" i="15"/>
  <c r="BA18" i="15"/>
  <c r="AB36" i="4" s="1"/>
  <c r="E18" i="15"/>
  <c r="AI18" i="15"/>
  <c r="AE11" i="15"/>
  <c r="S29" i="4" s="1"/>
  <c r="S52" i="4" s="1"/>
  <c r="AL11" i="15"/>
  <c r="J11" i="15"/>
  <c r="AI11" i="15"/>
  <c r="AN11" i="15"/>
  <c r="D11" i="15"/>
  <c r="E11" i="15"/>
  <c r="AB11" i="15"/>
  <c r="P29" i="4" s="1"/>
  <c r="P52" i="4" s="1"/>
  <c r="R11" i="15"/>
  <c r="AO11" i="15"/>
  <c r="P11" i="15"/>
  <c r="BH11" i="15"/>
  <c r="AI29" i="4" s="1"/>
  <c r="AG11" i="15"/>
  <c r="U29" i="4" s="1"/>
  <c r="U52" i="4" s="1"/>
  <c r="U11" i="15"/>
  <c r="Q11" i="15"/>
  <c r="BC11" i="15"/>
  <c r="AD29" i="4" s="1"/>
  <c r="AF11" i="15"/>
  <c r="T29" i="4" s="1"/>
  <c r="T52" i="4" s="1"/>
  <c r="BB11" i="15"/>
  <c r="AC29" i="4" s="1"/>
  <c r="AD11" i="15"/>
  <c r="R29" i="4" s="1"/>
  <c r="R52" i="4" s="1"/>
  <c r="AM11" i="15"/>
  <c r="AY11" i="15"/>
  <c r="Z29" i="4" s="1"/>
  <c r="AH11" i="15"/>
  <c r="V29" i="4" s="1"/>
  <c r="V52" i="4" s="1"/>
  <c r="V11" i="15"/>
  <c r="AT11" i="15"/>
  <c r="H11" i="15"/>
  <c r="AC38" i="15"/>
  <c r="AF38" i="15"/>
  <c r="AU11" i="15"/>
  <c r="F18" i="15"/>
  <c r="H12" i="15"/>
  <c r="AQ18" i="15"/>
  <c r="I12" i="15"/>
  <c r="Z30" i="15"/>
  <c r="AO30" i="15"/>
  <c r="AE30" i="15"/>
  <c r="AL36" i="15"/>
  <c r="AM36" i="15"/>
  <c r="O8" i="15"/>
  <c r="AZ16" i="15"/>
  <c r="AA34" i="4" s="1"/>
  <c r="AP38" i="15"/>
  <c r="AG16" i="15"/>
  <c r="U34" i="4" s="1"/>
  <c r="U57" i="4" s="1"/>
  <c r="W16" i="15"/>
  <c r="AM16" i="15"/>
  <c r="AB16" i="15"/>
  <c r="P34" i="4" s="1"/>
  <c r="P57" i="4" s="1"/>
  <c r="AE16" i="15"/>
  <c r="S34" i="4" s="1"/>
  <c r="S57" i="4" s="1"/>
  <c r="AF16" i="15"/>
  <c r="T34" i="4" s="1"/>
  <c r="T57" i="4" s="1"/>
  <c r="Z16" i="15"/>
  <c r="N34" i="4" s="1"/>
  <c r="AT16" i="15"/>
  <c r="AO16" i="15"/>
  <c r="BF16" i="15"/>
  <c r="AG34" i="4" s="1"/>
  <c r="S16" i="15"/>
  <c r="AP16" i="15"/>
  <c r="R16" i="15"/>
  <c r="F16" i="15"/>
  <c r="BE16" i="15"/>
  <c r="AF34" i="4" s="1"/>
  <c r="AC16" i="15"/>
  <c r="Q34" i="4" s="1"/>
  <c r="Q57" i="4" s="1"/>
  <c r="Q16" i="15"/>
  <c r="AN16" i="15"/>
  <c r="AD16" i="15"/>
  <c r="R34" i="4" s="1"/>
  <c r="R57" i="4" s="1"/>
  <c r="V16" i="15"/>
  <c r="AL16" i="15"/>
  <c r="AH16" i="15"/>
  <c r="V34" i="4" s="1"/>
  <c r="V57" i="4" s="1"/>
  <c r="AU16" i="15"/>
  <c r="AR16" i="15"/>
  <c r="P16" i="15"/>
  <c r="H16" i="15"/>
  <c r="E16" i="15"/>
  <c r="J16" i="15"/>
  <c r="AA16" i="15"/>
  <c r="O34" i="4" s="1"/>
  <c r="O57" i="4" s="1"/>
  <c r="AQ16" i="15"/>
  <c r="N16" i="15"/>
  <c r="D16" i="15"/>
  <c r="K16" i="15"/>
  <c r="I16" i="15"/>
  <c r="AI16" i="15"/>
  <c r="T16" i="15"/>
  <c r="AN30" i="15"/>
  <c r="AH8" i="15"/>
  <c r="V26" i="4" s="1"/>
  <c r="V49" i="4" s="1"/>
  <c r="AF8" i="15"/>
  <c r="T26" i="4" s="1"/>
  <c r="T49" i="4" s="1"/>
  <c r="BE8" i="15"/>
  <c r="AF26" i="4" s="1"/>
  <c r="V8" i="15"/>
  <c r="AY8" i="15"/>
  <c r="Z26" i="4" s="1"/>
  <c r="AE8" i="15"/>
  <c r="S26" i="4" s="1"/>
  <c r="S49" i="4" s="1"/>
  <c r="AD8" i="15"/>
  <c r="R26" i="4" s="1"/>
  <c r="R49" i="4" s="1"/>
  <c r="BC8" i="15"/>
  <c r="AD26" i="4" s="1"/>
  <c r="AI8" i="15"/>
  <c r="S8" i="15"/>
  <c r="H8" i="15"/>
  <c r="E8" i="15"/>
  <c r="AH30" i="15"/>
  <c r="AB8" i="15"/>
  <c r="P26" i="4" s="1"/>
  <c r="P49" i="4" s="1"/>
  <c r="W8" i="15"/>
  <c r="AQ8" i="15"/>
  <c r="AC8" i="15"/>
  <c r="Q26" i="4" s="1"/>
  <c r="Q49" i="4" s="1"/>
  <c r="AL8" i="15"/>
  <c r="BH8" i="15"/>
  <c r="AI26" i="4" s="1"/>
  <c r="T8" i="15"/>
  <c r="AR8" i="15"/>
  <c r="AN8" i="15"/>
  <c r="D8" i="15"/>
  <c r="C8" i="15"/>
  <c r="BG8" i="15"/>
  <c r="AH26" i="4" s="1"/>
  <c r="Z8" i="15"/>
  <c r="N26" i="4" s="1"/>
  <c r="N49" i="4" s="1"/>
  <c r="N8" i="15"/>
  <c r="AA8" i="15"/>
  <c r="O26" i="4" s="1"/>
  <c r="O49" i="4" s="1"/>
  <c r="AZ8" i="15"/>
  <c r="AA26" i="4" s="1"/>
  <c r="AP8" i="15"/>
  <c r="R8" i="15"/>
  <c r="AG8" i="15"/>
  <c r="U26" i="4" s="1"/>
  <c r="U49" i="4" s="1"/>
  <c r="AT8" i="15"/>
  <c r="F8" i="15"/>
  <c r="P8" i="15"/>
  <c r="Q8" i="15"/>
  <c r="G8" i="15"/>
  <c r="I8" i="15"/>
  <c r="AO8" i="15"/>
  <c r="BD8" i="15"/>
  <c r="AE26" i="4" s="1"/>
  <c r="J8" i="15"/>
  <c r="AU8" i="15"/>
  <c r="AD30" i="15"/>
  <c r="AF30" i="15"/>
  <c r="AO36" i="15"/>
  <c r="AD36" i="15"/>
  <c r="AA30" i="15"/>
  <c r="AM14" i="15"/>
  <c r="V15" i="15"/>
  <c r="J15" i="15"/>
  <c r="F15" i="15"/>
  <c r="H15" i="15"/>
  <c r="AU15" i="15"/>
  <c r="Q15" i="15"/>
  <c r="AI15" i="15"/>
  <c r="I15" i="15"/>
  <c r="C15" i="15"/>
  <c r="AN15" i="15"/>
  <c r="P15" i="15"/>
  <c r="E15" i="15"/>
  <c r="D15" i="15"/>
  <c r="AP30" i="15"/>
  <c r="AR30" i="15"/>
  <c r="AT30" i="15"/>
  <c r="AB36" i="15"/>
  <c r="AR36" i="15"/>
  <c r="AS8" i="15"/>
  <c r="AR20" i="15"/>
  <c r="AQ20" i="15"/>
  <c r="P20" i="15"/>
  <c r="BG20" i="15"/>
  <c r="AH38" i="4" s="1"/>
  <c r="AO20" i="15"/>
  <c r="AM20" i="15"/>
  <c r="B20" i="15"/>
  <c r="S20" i="15"/>
  <c r="AP20" i="15"/>
  <c r="R20" i="15"/>
  <c r="AH20" i="15"/>
  <c r="V38" i="4" s="1"/>
  <c r="V61" i="4" s="1"/>
  <c r="F20" i="15"/>
  <c r="AA20" i="15"/>
  <c r="O38" i="4" s="1"/>
  <c r="O61" i="4" s="1"/>
  <c r="AN20" i="15"/>
  <c r="AL20" i="15"/>
  <c r="H20" i="15"/>
  <c r="C20" i="15"/>
  <c r="AG20" i="15"/>
  <c r="U38" i="4" s="1"/>
  <c r="U61" i="4" s="1"/>
  <c r="Q20" i="15"/>
  <c r="N20" i="15"/>
  <c r="J20" i="15"/>
  <c r="Z20" i="15"/>
  <c r="N38" i="4" s="1"/>
  <c r="E20" i="15"/>
  <c r="I20" i="15"/>
  <c r="K20" i="15"/>
  <c r="G20" i="15"/>
  <c r="D20" i="15"/>
  <c r="BF9" i="15"/>
  <c r="AG27" i="4" s="1"/>
  <c r="AI9" i="15"/>
  <c r="V9" i="15"/>
  <c r="U9" i="15"/>
  <c r="F9" i="15"/>
  <c r="E9" i="15"/>
  <c r="H9" i="15"/>
  <c r="J9" i="15"/>
  <c r="AG9" i="15"/>
  <c r="U27" i="4" s="1"/>
  <c r="U50" i="4" s="1"/>
  <c r="Q9" i="15"/>
  <c r="D9" i="15"/>
  <c r="B9" i="15"/>
  <c r="S9" i="15"/>
  <c r="G9" i="15"/>
  <c r="I9" i="15"/>
  <c r="AQ30" i="15"/>
  <c r="K8" i="15"/>
  <c r="O14" i="15"/>
  <c r="AS14" i="15"/>
  <c r="BC19" i="15"/>
  <c r="AD37" i="4" s="1"/>
  <c r="BB19" i="15"/>
  <c r="AC37" i="4" s="1"/>
  <c r="AF19" i="15"/>
  <c r="T37" i="4" s="1"/>
  <c r="T60" i="4" s="1"/>
  <c r="AE19" i="15"/>
  <c r="S37" i="4" s="1"/>
  <c r="S60" i="4" s="1"/>
  <c r="R19" i="15"/>
  <c r="P19" i="15"/>
  <c r="BH19" i="15"/>
  <c r="AI37" i="4" s="1"/>
  <c r="BG19" i="15"/>
  <c r="AH37" i="4" s="1"/>
  <c r="AD19" i="15"/>
  <c r="R37" i="4" s="1"/>
  <c r="R60" i="4" s="1"/>
  <c r="AI19" i="15"/>
  <c r="AA41" i="15"/>
  <c r="BA19" i="15"/>
  <c r="AB37" i="4" s="1"/>
  <c r="AZ19" i="15"/>
  <c r="AA37" i="4" s="1"/>
  <c r="AG19" i="15"/>
  <c r="U37" i="4" s="1"/>
  <c r="U60" i="4" s="1"/>
  <c r="W19" i="15"/>
  <c r="AP19" i="15"/>
  <c r="AN19" i="15"/>
  <c r="N19" i="15"/>
  <c r="D19" i="15"/>
  <c r="AY19" i="15"/>
  <c r="Z37" i="4" s="1"/>
  <c r="Z19" i="15"/>
  <c r="N37" i="4" s="1"/>
  <c r="I19" i="15"/>
  <c r="V19" i="15"/>
  <c r="H19" i="15"/>
  <c r="BE19" i="15"/>
  <c r="AF37" i="4" s="1"/>
  <c r="AB19" i="15"/>
  <c r="P37" i="4" s="1"/>
  <c r="P60" i="4" s="1"/>
  <c r="AT19" i="15"/>
  <c r="S19" i="15"/>
  <c r="Q19" i="15"/>
  <c r="AO19" i="15"/>
  <c r="C19" i="15"/>
  <c r="BD19" i="15"/>
  <c r="AE37" i="4" s="1"/>
  <c r="AA19" i="15"/>
  <c r="O37" i="4" s="1"/>
  <c r="O60" i="4" s="1"/>
  <c r="AR19" i="15"/>
  <c r="F19" i="15"/>
  <c r="E19" i="15"/>
  <c r="K19" i="15"/>
  <c r="AQ19" i="15"/>
  <c r="BF19" i="15"/>
  <c r="AG37" i="4" s="1"/>
  <c r="AC19" i="15"/>
  <c r="Q37" i="4" s="1"/>
  <c r="Q60" i="4" s="1"/>
  <c r="AL19" i="15"/>
  <c r="AH19" i="15"/>
  <c r="V37" i="4" s="1"/>
  <c r="V60" i="4" s="1"/>
  <c r="AU19" i="15"/>
  <c r="J19" i="15"/>
  <c r="B19" i="15"/>
  <c r="K15" i="15"/>
  <c r="BB8" i="15"/>
  <c r="AC26" i="4" s="1"/>
  <c r="AB30" i="15"/>
  <c r="BA8" i="15"/>
  <c r="AB26" i="4" s="1"/>
  <c r="AL30" i="15"/>
  <c r="BF14" i="15"/>
  <c r="AG32" i="4" s="1"/>
  <c r="AM41" i="15"/>
  <c r="U19" i="15"/>
  <c r="AP26" i="15"/>
  <c r="BD4" i="15"/>
  <c r="AE22" i="4" s="1"/>
  <c r="BA4" i="15"/>
  <c r="AB22" i="4" s="1"/>
  <c r="AP4" i="15"/>
  <c r="AE4" i="15"/>
  <c r="S22" i="4" s="1"/>
  <c r="S45" i="4" s="1"/>
  <c r="AY4" i="15"/>
  <c r="Z22" i="4" s="1"/>
  <c r="AN26" i="15"/>
  <c r="AD4" i="15"/>
  <c r="R22" i="4" s="1"/>
  <c r="R45" i="4" s="1"/>
  <c r="Q4" i="15"/>
  <c r="AN4" i="15"/>
  <c r="AL4" i="15"/>
  <c r="AF4" i="15"/>
  <c r="T22" i="4" s="1"/>
  <c r="T45" i="4" s="1"/>
  <c r="AM4" i="15"/>
  <c r="BB4" i="15"/>
  <c r="AC22" i="4" s="1"/>
  <c r="AU4" i="15"/>
  <c r="V4" i="15"/>
  <c r="P4" i="15"/>
  <c r="Z4" i="15"/>
  <c r="N22" i="4" s="1"/>
  <c r="N45" i="4" s="1"/>
  <c r="AB26" i="15"/>
  <c r="N4" i="15"/>
  <c r="AB4" i="15"/>
  <c r="P22" i="4" s="1"/>
  <c r="P45" i="4" s="1"/>
  <c r="AT4" i="15"/>
  <c r="AS4" i="15"/>
  <c r="AO4" i="15"/>
  <c r="AI4" i="15"/>
  <c r="BF4" i="15"/>
  <c r="AG22" i="4" s="1"/>
  <c r="W4" i="15"/>
  <c r="S4" i="15"/>
  <c r="BG4" i="15"/>
  <c r="AH22" i="4" s="1"/>
  <c r="AH4" i="15"/>
  <c r="V22" i="4" s="1"/>
  <c r="V45" i="4" s="1"/>
  <c r="I4" i="15"/>
  <c r="R4" i="15"/>
  <c r="G4" i="15"/>
  <c r="D4" i="15"/>
  <c r="E4" i="15"/>
  <c r="BE4" i="15"/>
  <c r="AF22" i="4" s="1"/>
  <c r="J4" i="15"/>
  <c r="B4" i="15"/>
  <c r="AA4" i="15"/>
  <c r="O22" i="4" s="1"/>
  <c r="O45" i="4" s="1"/>
  <c r="F4" i="15"/>
  <c r="T4" i="15"/>
  <c r="O4" i="15"/>
  <c r="AZ4" i="15"/>
  <c r="AA22" i="4" s="1"/>
  <c r="H4" i="15"/>
  <c r="AQ4" i="15"/>
  <c r="B8" i="15"/>
  <c r="B16" i="15"/>
  <c r="AM8" i="15"/>
  <c r="BC14" i="15"/>
  <c r="AD32" i="4" s="1"/>
  <c r="BB14" i="15"/>
  <c r="AC32" i="4" s="1"/>
  <c r="AZ14" i="15"/>
  <c r="AA32" i="4" s="1"/>
  <c r="AE14" i="15"/>
  <c r="S32" i="4" s="1"/>
  <c r="S55" i="4" s="1"/>
  <c r="AF14" i="15"/>
  <c r="T32" i="4" s="1"/>
  <c r="T55" i="4" s="1"/>
  <c r="AU14" i="15"/>
  <c r="P14" i="15"/>
  <c r="BG14" i="15"/>
  <c r="AH32" i="4" s="1"/>
  <c r="BH14" i="15"/>
  <c r="AI32" i="4" s="1"/>
  <c r="AC14" i="15"/>
  <c r="Q32" i="4" s="1"/>
  <c r="Q55" i="4" s="1"/>
  <c r="AO14" i="15"/>
  <c r="Q14" i="15"/>
  <c r="H14" i="15"/>
  <c r="AH14" i="15"/>
  <c r="V32" i="4" s="1"/>
  <c r="V55" i="4" s="1"/>
  <c r="AR14" i="15"/>
  <c r="AL14" i="15"/>
  <c r="AH36" i="15"/>
  <c r="AG14" i="15"/>
  <c r="U32" i="4" s="1"/>
  <c r="U55" i="4" s="1"/>
  <c r="AB14" i="15"/>
  <c r="P32" i="4" s="1"/>
  <c r="P55" i="4" s="1"/>
  <c r="T14" i="15"/>
  <c r="BD14" i="15"/>
  <c r="AE32" i="4" s="1"/>
  <c r="V14" i="15"/>
  <c r="R14" i="15"/>
  <c r="AY14" i="15"/>
  <c r="Z32" i="4" s="1"/>
  <c r="AI14" i="15"/>
  <c r="D14" i="15"/>
  <c r="E14" i="15"/>
  <c r="BE14" i="15"/>
  <c r="AF32" i="4" s="1"/>
  <c r="AD14" i="15"/>
  <c r="R32" i="4" s="1"/>
  <c r="R55" i="4" s="1"/>
  <c r="AQ14" i="15"/>
  <c r="J14" i="15"/>
  <c r="G14" i="15"/>
  <c r="AT14" i="15"/>
  <c r="I14" i="15"/>
  <c r="B14" i="15"/>
  <c r="AN14" i="15"/>
  <c r="K14" i="15"/>
  <c r="AA14" i="15"/>
  <c r="O32" i="4" s="1"/>
  <c r="O55" i="4" s="1"/>
  <c r="N14" i="15"/>
  <c r="S14" i="15"/>
  <c r="Z14" i="15"/>
  <c r="N32" i="4" s="1"/>
  <c r="W14" i="15"/>
  <c r="C14" i="15"/>
  <c r="AP14" i="15"/>
  <c r="F14" i="15"/>
  <c r="AH20" i="4"/>
  <c r="AG30" i="15"/>
  <c r="AP36" i="15"/>
  <c r="AE36" i="15"/>
  <c r="Z36" i="15"/>
  <c r="AI30" i="15"/>
  <c r="BF8" i="15"/>
  <c r="AG26" i="4" s="1"/>
  <c r="AU30" i="15"/>
  <c r="AG36" i="15"/>
  <c r="BA14" i="15"/>
  <c r="AB32" i="4" s="1"/>
  <c r="AD41" i="15"/>
  <c r="AH41" i="15"/>
  <c r="AT26" i="15"/>
  <c r="AA26" i="15"/>
  <c r="AO38" i="15"/>
  <c r="AS38" i="15"/>
  <c r="AI20" i="15"/>
  <c r="AR42" i="15"/>
  <c r="BA20" i="15"/>
  <c r="AB38" i="4" s="1"/>
  <c r="AF36" i="15"/>
  <c r="Z42" i="15"/>
  <c r="AL42" i="15"/>
  <c r="AP42" i="15"/>
  <c r="AS9" i="15"/>
  <c r="AL9" i="15"/>
  <c r="T9" i="15"/>
  <c r="AN9" i="15"/>
  <c r="AI31" i="15"/>
  <c r="AD31" i="15"/>
  <c r="AL31" i="15"/>
  <c r="AT15" i="15"/>
  <c r="O15" i="15"/>
  <c r="Z15" i="15"/>
  <c r="N33" i="4" s="1"/>
  <c r="N56" i="4" s="1"/>
  <c r="AI37" i="15"/>
  <c r="AF15" i="15"/>
  <c r="T33" i="4" s="1"/>
  <c r="T56" i="4" s="1"/>
  <c r="AQ37" i="15"/>
  <c r="AF37" i="15"/>
  <c r="AM30" i="15"/>
  <c r="BF7" i="15"/>
  <c r="AG25" i="4" s="1"/>
  <c r="AD7" i="15"/>
  <c r="R25" i="4" s="1"/>
  <c r="R48" i="4" s="1"/>
  <c r="AF7" i="15"/>
  <c r="T25" i="4" s="1"/>
  <c r="T48" i="4" s="1"/>
  <c r="BD7" i="15"/>
  <c r="AE25" i="4" s="1"/>
  <c r="T7" i="15"/>
  <c r="Q7" i="15"/>
  <c r="AY7" i="15"/>
  <c r="Z25" i="4" s="1"/>
  <c r="AH7" i="15"/>
  <c r="V25" i="4" s="1"/>
  <c r="V48" i="4" s="1"/>
  <c r="AE7" i="15"/>
  <c r="S25" i="4" s="1"/>
  <c r="S48" i="4" s="1"/>
  <c r="AI7" i="15"/>
  <c r="AU7" i="15"/>
  <c r="S7" i="15"/>
  <c r="P7" i="15"/>
  <c r="BG7" i="15"/>
  <c r="AH25" i="4" s="1"/>
  <c r="AC7" i="15"/>
  <c r="Q25" i="4" s="1"/>
  <c r="Q48" i="4" s="1"/>
  <c r="D7" i="15"/>
  <c r="AB7" i="15"/>
  <c r="P25" i="4" s="1"/>
  <c r="P48" i="4" s="1"/>
  <c r="V7" i="15"/>
  <c r="AT7" i="15"/>
  <c r="AQ7" i="15"/>
  <c r="AL7" i="15"/>
  <c r="R7" i="15"/>
  <c r="AM7" i="15"/>
  <c r="Z7" i="15"/>
  <c r="N25" i="4" s="1"/>
  <c r="N48" i="4" s="1"/>
  <c r="AN7" i="15"/>
  <c r="C7" i="15"/>
  <c r="AU29" i="15"/>
  <c r="AA7" i="15"/>
  <c r="O25" i="4" s="1"/>
  <c r="O48" i="4" s="1"/>
  <c r="AP7" i="15"/>
  <c r="N7" i="15"/>
  <c r="B7" i="15"/>
  <c r="W7" i="15"/>
  <c r="AG7" i="15"/>
  <c r="U25" i="4" s="1"/>
  <c r="U48" i="4" s="1"/>
  <c r="AR7" i="15"/>
  <c r="AO7" i="15"/>
  <c r="E7" i="15"/>
  <c r="J7" i="15"/>
  <c r="I7" i="15"/>
  <c r="H7" i="15"/>
  <c r="F7" i="15"/>
  <c r="BA7" i="15"/>
  <c r="AB25" i="4" s="1"/>
  <c r="AB32" i="15"/>
  <c r="AZ10" i="15"/>
  <c r="AA28" i="4" s="1"/>
  <c r="AD32" i="15"/>
  <c r="Z10" i="15"/>
  <c r="N28" i="4" s="1"/>
  <c r="N51" i="4" s="1"/>
  <c r="Q10" i="15"/>
  <c r="BE10" i="15"/>
  <c r="AF28" i="4" s="1"/>
  <c r="BF10" i="15"/>
  <c r="AG28" i="4" s="1"/>
  <c r="BD10" i="15"/>
  <c r="AE28" i="4" s="1"/>
  <c r="AE10" i="15"/>
  <c r="S28" i="4" s="1"/>
  <c r="S51" i="4" s="1"/>
  <c r="AU10" i="15"/>
  <c r="AR10" i="15"/>
  <c r="E10" i="15"/>
  <c r="AI10" i="15"/>
  <c r="T10" i="15"/>
  <c r="C10" i="15"/>
  <c r="BG10" i="15"/>
  <c r="AH28" i="4" s="1"/>
  <c r="AC10" i="15"/>
  <c r="Q28" i="4" s="1"/>
  <c r="Q51" i="4" s="1"/>
  <c r="AN10" i="15"/>
  <c r="P10" i="15"/>
  <c r="N10" i="15"/>
  <c r="I10" i="15"/>
  <c r="AH10" i="15"/>
  <c r="V28" i="4" s="1"/>
  <c r="V51" i="4" s="1"/>
  <c r="AB10" i="15"/>
  <c r="P28" i="4" s="1"/>
  <c r="P51" i="4" s="1"/>
  <c r="W10" i="15"/>
  <c r="AT10" i="15"/>
  <c r="S10" i="15"/>
  <c r="D10" i="15"/>
  <c r="AA10" i="15"/>
  <c r="O28" i="4" s="1"/>
  <c r="O51" i="4" s="1"/>
  <c r="V10" i="15"/>
  <c r="AO10" i="15"/>
  <c r="H10" i="15"/>
  <c r="AF10" i="15"/>
  <c r="T28" i="4" s="1"/>
  <c r="T51" i="4" s="1"/>
  <c r="AL10" i="15"/>
  <c r="G10" i="15"/>
  <c r="AP10" i="15"/>
  <c r="AQ10" i="15"/>
  <c r="F10" i="15"/>
  <c r="AG10" i="15"/>
  <c r="U28" i="4" s="1"/>
  <c r="U51" i="4" s="1"/>
  <c r="AD10" i="15"/>
  <c r="R28" i="4" s="1"/>
  <c r="R51" i="4" s="1"/>
  <c r="R10" i="15"/>
  <c r="K10" i="15"/>
  <c r="J10" i="15"/>
  <c r="B10" i="15"/>
  <c r="K9" i="15"/>
  <c r="K4" i="15"/>
  <c r="AH29" i="4"/>
  <c r="AC38" i="4"/>
  <c r="AD22" i="4"/>
  <c r="O43" i="4"/>
  <c r="M6" i="16"/>
  <c r="M7" i="16"/>
  <c r="M23" i="16"/>
  <c r="M19" i="16"/>
  <c r="M5" i="16"/>
  <c r="M11" i="16"/>
  <c r="M12" i="16"/>
  <c r="M24" i="12"/>
  <c r="M24" i="9"/>
  <c r="M35" i="16"/>
  <c r="M32" i="16"/>
  <c r="M38" i="16"/>
  <c r="D75" i="4"/>
  <c r="B75" i="4" s="1"/>
  <c r="E19" i="1" s="1"/>
  <c r="M24" i="6"/>
  <c r="M34" i="16"/>
  <c r="M8" i="16"/>
  <c r="M15" i="16"/>
  <c r="M14" i="16"/>
  <c r="B24" i="2"/>
  <c r="B29" i="16" s="1"/>
  <c r="M4" i="2"/>
  <c r="M21" i="16"/>
  <c r="M16" i="16"/>
  <c r="M13" i="16"/>
  <c r="M10" i="16"/>
  <c r="M9" i="16"/>
  <c r="M20" i="16"/>
  <c r="M18" i="16"/>
  <c r="C24" i="2"/>
  <c r="C29" i="16" s="1"/>
  <c r="D30" i="3" s="1"/>
  <c r="M20" i="2"/>
  <c r="C22" i="16"/>
  <c r="M22" i="16" s="1"/>
  <c r="M22" i="2"/>
  <c r="M16" i="2"/>
  <c r="M21" i="2"/>
  <c r="M18" i="2"/>
  <c r="B24" i="16"/>
  <c r="I38" i="4" l="1"/>
  <c r="I61" i="4" s="1"/>
  <c r="E38" i="4"/>
  <c r="G35" i="4"/>
  <c r="G58" i="4" s="1"/>
  <c r="D20" i="4"/>
  <c r="K32" i="4"/>
  <c r="K55" i="4" s="1"/>
  <c r="F30" i="4"/>
  <c r="F53" i="4" s="1"/>
  <c r="K28" i="4"/>
  <c r="K51" i="4" s="1"/>
  <c r="C25" i="4"/>
  <c r="C48" i="4" s="1"/>
  <c r="F27" i="4"/>
  <c r="F50" i="4" s="1"/>
  <c r="H38" i="4"/>
  <c r="H61" i="4" s="1"/>
  <c r="F33" i="4"/>
  <c r="F56" i="4" s="1"/>
  <c r="I36" i="4"/>
  <c r="I59" i="4" s="1"/>
  <c r="K39" i="4"/>
  <c r="K62" i="4" s="1"/>
  <c r="K27" i="4"/>
  <c r="K50" i="4" s="1"/>
  <c r="E34" i="4"/>
  <c r="E57" i="4" s="1"/>
  <c r="J29" i="4"/>
  <c r="J52" i="4" s="1"/>
  <c r="D36" i="4"/>
  <c r="D59" i="4" s="1"/>
  <c r="D24" i="4"/>
  <c r="D47" i="4" s="1"/>
  <c r="D33" i="4"/>
  <c r="D56" i="4" s="1"/>
  <c r="E27" i="4"/>
  <c r="E50" i="4" s="1"/>
  <c r="F32" i="4"/>
  <c r="F55" i="4" s="1"/>
  <c r="K29" i="4"/>
  <c r="K52" i="4" s="1"/>
  <c r="D35" i="4"/>
  <c r="D58" i="4" s="1"/>
  <c r="F35" i="4"/>
  <c r="F58" i="4" s="1"/>
  <c r="J22" i="4"/>
  <c r="J45" i="4" s="1"/>
  <c r="F34" i="4"/>
  <c r="F57" i="4" s="1"/>
  <c r="J30" i="4"/>
  <c r="J53" i="4" s="1"/>
  <c r="K36" i="4"/>
  <c r="K59" i="4" s="1"/>
  <c r="D23" i="4"/>
  <c r="H32" i="4"/>
  <c r="H55" i="4" s="1"/>
  <c r="I33" i="4"/>
  <c r="I56" i="4" s="1"/>
  <c r="H24" i="4"/>
  <c r="H47" i="4" s="1"/>
  <c r="G34" i="4"/>
  <c r="G57" i="4" s="1"/>
  <c r="G26" i="4"/>
  <c r="G49" i="4" s="1"/>
  <c r="E33" i="4"/>
  <c r="E56" i="4" s="1"/>
  <c r="E26" i="4"/>
  <c r="E49" i="4" s="1"/>
  <c r="K30" i="4"/>
  <c r="K53" i="4" s="1"/>
  <c r="H22" i="4"/>
  <c r="H45" i="4" s="1"/>
  <c r="K22" i="4"/>
  <c r="K45" i="4" s="1"/>
  <c r="B21" i="4"/>
  <c r="B44" i="4" s="1"/>
  <c r="K21" i="4"/>
  <c r="K44" i="4" s="1"/>
  <c r="H21" i="4"/>
  <c r="H44" i="4" s="1"/>
  <c r="J21" i="4"/>
  <c r="J44" i="4" s="1"/>
  <c r="C32" i="4"/>
  <c r="C55" i="4" s="1"/>
  <c r="J20" i="4"/>
  <c r="J43" i="4" s="1"/>
  <c r="I34" i="4"/>
  <c r="I57" i="4" s="1"/>
  <c r="J28" i="4"/>
  <c r="J51" i="4" s="1"/>
  <c r="G28" i="4"/>
  <c r="G51" i="4" s="1"/>
  <c r="F37" i="4"/>
  <c r="F60" i="4" s="1"/>
  <c r="D37" i="4"/>
  <c r="D60" i="4" s="1"/>
  <c r="G27" i="4"/>
  <c r="G50" i="4" s="1"/>
  <c r="K38" i="4"/>
  <c r="K61" i="4" s="1"/>
  <c r="C38" i="4"/>
  <c r="C61" i="4" s="1"/>
  <c r="I26" i="4"/>
  <c r="I49" i="4" s="1"/>
  <c r="J34" i="4"/>
  <c r="J57" i="4" s="1"/>
  <c r="D31" i="4"/>
  <c r="D54" i="4" s="1"/>
  <c r="I39" i="4"/>
  <c r="I62" i="4" s="1"/>
  <c r="E39" i="4"/>
  <c r="E62" i="4" s="1"/>
  <c r="G24" i="4"/>
  <c r="G47" i="4" s="1"/>
  <c r="C35" i="4"/>
  <c r="C58" i="4" s="1"/>
  <c r="C27" i="4"/>
  <c r="C50" i="4" s="1"/>
  <c r="F23" i="4"/>
  <c r="F46" i="4" s="1"/>
  <c r="K23" i="4"/>
  <c r="K46" i="4" s="1"/>
  <c r="C34" i="4"/>
  <c r="C57" i="4" s="1"/>
  <c r="H28" i="4"/>
  <c r="H51" i="4" s="1"/>
  <c r="F25" i="4"/>
  <c r="F48" i="4" s="1"/>
  <c r="E32" i="4"/>
  <c r="E55" i="4" s="1"/>
  <c r="E22" i="4"/>
  <c r="E45" i="4" s="1"/>
  <c r="H37" i="4"/>
  <c r="H60" i="4" s="1"/>
  <c r="D27" i="4"/>
  <c r="D50" i="4" s="1"/>
  <c r="H26" i="4"/>
  <c r="H49" i="4" s="1"/>
  <c r="K34" i="4"/>
  <c r="K57" i="4" s="1"/>
  <c r="H29" i="4"/>
  <c r="H52" i="4" s="1"/>
  <c r="I24" i="4"/>
  <c r="I47" i="4" s="1"/>
  <c r="H39" i="4"/>
  <c r="H62" i="4" s="1"/>
  <c r="J39" i="4"/>
  <c r="J62" i="4" s="1"/>
  <c r="F31" i="4"/>
  <c r="F54" i="4" s="1"/>
  <c r="G30" i="4"/>
  <c r="G53" i="4" s="1"/>
  <c r="I29" i="4"/>
  <c r="I52" i="4" s="1"/>
  <c r="G36" i="4"/>
  <c r="G59" i="4" s="1"/>
  <c r="K35" i="4"/>
  <c r="K58" i="4" s="1"/>
  <c r="B35" i="4"/>
  <c r="B58" i="4" s="1"/>
  <c r="E23" i="4"/>
  <c r="E46" i="4" s="1"/>
  <c r="H35" i="4"/>
  <c r="H58" i="4" s="1"/>
  <c r="H34" i="4"/>
  <c r="H57" i="4" s="1"/>
  <c r="E35" i="4"/>
  <c r="E58" i="4" s="1"/>
  <c r="C28" i="4"/>
  <c r="C51" i="4" s="1"/>
  <c r="H25" i="4"/>
  <c r="H48" i="4" s="1"/>
  <c r="I32" i="4"/>
  <c r="I55" i="4" s="1"/>
  <c r="D32" i="4"/>
  <c r="D55" i="4" s="1"/>
  <c r="D22" i="4"/>
  <c r="D45" i="4" s="1"/>
  <c r="C37" i="4"/>
  <c r="C60" i="4" s="1"/>
  <c r="J38" i="4"/>
  <c r="J61" i="4" s="1"/>
  <c r="J33" i="4"/>
  <c r="J56" i="4" s="1"/>
  <c r="F26" i="4"/>
  <c r="F49" i="4" s="1"/>
  <c r="D34" i="4"/>
  <c r="D57" i="4" s="1"/>
  <c r="I30" i="4"/>
  <c r="I53" i="4" s="1"/>
  <c r="E30" i="4"/>
  <c r="E53" i="4" s="1"/>
  <c r="E24" i="4"/>
  <c r="E47" i="4" s="1"/>
  <c r="K24" i="4"/>
  <c r="K47" i="4" s="1"/>
  <c r="F24" i="4"/>
  <c r="F47" i="4" s="1"/>
  <c r="I31" i="4"/>
  <c r="I54" i="4" s="1"/>
  <c r="C39" i="4"/>
  <c r="C62" i="4" s="1"/>
  <c r="F29" i="4"/>
  <c r="F52" i="4" s="1"/>
  <c r="G23" i="4"/>
  <c r="G46" i="4" s="1"/>
  <c r="C23" i="4"/>
  <c r="C46" i="4" s="1"/>
  <c r="G21" i="4"/>
  <c r="G44" i="4" s="1"/>
  <c r="H33" i="4"/>
  <c r="H56" i="4" s="1"/>
  <c r="J24" i="4"/>
  <c r="J47" i="4" s="1"/>
  <c r="H23" i="4"/>
  <c r="H46" i="4" s="1"/>
  <c r="F28" i="4"/>
  <c r="F51" i="4" s="1"/>
  <c r="I28" i="4"/>
  <c r="I51" i="4" s="1"/>
  <c r="G22" i="4"/>
  <c r="G45" i="4" s="1"/>
  <c r="K33" i="4"/>
  <c r="K56" i="4" s="1"/>
  <c r="I37" i="4"/>
  <c r="I60" i="4" s="1"/>
  <c r="K26" i="4"/>
  <c r="K49" i="4" s="1"/>
  <c r="F38" i="4"/>
  <c r="F61" i="4" s="1"/>
  <c r="C33" i="4"/>
  <c r="C56" i="4" s="1"/>
  <c r="J26" i="4"/>
  <c r="J49" i="4" s="1"/>
  <c r="E29" i="4"/>
  <c r="E52" i="4" s="1"/>
  <c r="E36" i="4"/>
  <c r="E59" i="4" s="1"/>
  <c r="B36" i="4"/>
  <c r="B59" i="4" s="1"/>
  <c r="C24" i="4"/>
  <c r="C47" i="4" s="1"/>
  <c r="G33" i="4"/>
  <c r="G56" i="4" s="1"/>
  <c r="B31" i="4"/>
  <c r="B54" i="4" s="1"/>
  <c r="G31" i="4"/>
  <c r="G54" i="4" s="1"/>
  <c r="B39" i="4"/>
  <c r="B62" i="4" s="1"/>
  <c r="I23" i="4"/>
  <c r="I46" i="4" s="1"/>
  <c r="F39" i="4"/>
  <c r="F62" i="4" s="1"/>
  <c r="E28" i="4"/>
  <c r="E51" i="4" s="1"/>
  <c r="F22" i="4"/>
  <c r="F45" i="4" s="1"/>
  <c r="K37" i="4"/>
  <c r="K60" i="4" s="1"/>
  <c r="J27" i="4"/>
  <c r="J50" i="4" s="1"/>
  <c r="D38" i="4"/>
  <c r="D61" i="4" s="1"/>
  <c r="C26" i="4"/>
  <c r="C49" i="4" s="1"/>
  <c r="H30" i="4"/>
  <c r="H53" i="4" s="1"/>
  <c r="D29" i="4"/>
  <c r="D52" i="4" s="1"/>
  <c r="D30" i="4"/>
  <c r="D53" i="4" s="1"/>
  <c r="H31" i="4"/>
  <c r="H54" i="4" s="1"/>
  <c r="C31" i="4"/>
  <c r="C54" i="4" s="1"/>
  <c r="J31" i="4"/>
  <c r="J54" i="4" s="1"/>
  <c r="G39" i="4"/>
  <c r="G62" i="4" s="1"/>
  <c r="C30" i="4"/>
  <c r="C53" i="4" s="1"/>
  <c r="I35" i="4"/>
  <c r="I58" i="4" s="1"/>
  <c r="I21" i="4"/>
  <c r="I44" i="4" s="1"/>
  <c r="D21" i="4"/>
  <c r="D44" i="4" s="1"/>
  <c r="C36" i="4"/>
  <c r="C59" i="4" s="1"/>
  <c r="J36" i="4"/>
  <c r="J59" i="4" s="1"/>
  <c r="C29" i="4"/>
  <c r="C52" i="4" s="1"/>
  <c r="J25" i="4"/>
  <c r="J48" i="4" s="1"/>
  <c r="G32" i="4"/>
  <c r="G55" i="4" s="1"/>
  <c r="D28" i="4"/>
  <c r="D51" i="4" s="1"/>
  <c r="E25" i="4"/>
  <c r="E48" i="4" s="1"/>
  <c r="J32" i="4"/>
  <c r="J55" i="4" s="1"/>
  <c r="I22" i="4"/>
  <c r="I45" i="4" s="1"/>
  <c r="J37" i="4"/>
  <c r="J60" i="4" s="1"/>
  <c r="E37" i="4"/>
  <c r="E60" i="4" s="1"/>
  <c r="I27" i="4"/>
  <c r="I50" i="4" s="1"/>
  <c r="H27" i="4"/>
  <c r="H50" i="4" s="1"/>
  <c r="G38" i="4"/>
  <c r="G61" i="4" s="1"/>
  <c r="D26" i="4"/>
  <c r="D49" i="4" s="1"/>
  <c r="F36" i="4"/>
  <c r="F59" i="4" s="1"/>
  <c r="H36" i="4"/>
  <c r="H59" i="4" s="1"/>
  <c r="E31" i="4"/>
  <c r="E54" i="4" s="1"/>
  <c r="K31" i="4"/>
  <c r="K54" i="4" s="1"/>
  <c r="C22" i="4"/>
  <c r="C45" i="4" s="1"/>
  <c r="G29" i="4"/>
  <c r="G52" i="4" s="1"/>
  <c r="J23" i="4"/>
  <c r="J46" i="4" s="1"/>
  <c r="D39" i="4"/>
  <c r="D62" i="4" s="1"/>
  <c r="J35" i="4"/>
  <c r="J58" i="4" s="1"/>
  <c r="F21" i="4"/>
  <c r="F44" i="4" s="1"/>
  <c r="C21" i="4"/>
  <c r="C44" i="4" s="1"/>
  <c r="G37" i="4"/>
  <c r="G60" i="4" s="1"/>
  <c r="E21" i="4"/>
  <c r="E44" i="4" s="1"/>
  <c r="M4" i="16"/>
  <c r="M24" i="16" s="1"/>
  <c r="B37" i="4"/>
  <c r="B60" i="4" s="1"/>
  <c r="B23" i="4"/>
  <c r="B46" i="4" s="1"/>
  <c r="B28" i="4"/>
  <c r="B51" i="4" s="1"/>
  <c r="B22" i="4"/>
  <c r="B45" i="4" s="1"/>
  <c r="B34" i="4"/>
  <c r="B57" i="4" s="1"/>
  <c r="B26" i="4"/>
  <c r="B49" i="4" s="1"/>
  <c r="B27" i="4"/>
  <c r="B50" i="4" s="1"/>
  <c r="B38" i="4"/>
  <c r="B61" i="4" s="1"/>
  <c r="B29" i="4"/>
  <c r="B52" i="4" s="1"/>
  <c r="B32" i="4"/>
  <c r="B55" i="4" s="1"/>
  <c r="B30" i="4"/>
  <c r="B53" i="4" s="1"/>
  <c r="B24" i="4"/>
  <c r="B47" i="4" s="1"/>
  <c r="B33" i="4"/>
  <c r="B56" i="4" s="1"/>
  <c r="N43" i="4"/>
  <c r="F20" i="4"/>
  <c r="F43" i="4" s="1"/>
  <c r="D25" i="4"/>
  <c r="D48" i="4" s="1"/>
  <c r="K25" i="4"/>
  <c r="K48" i="4" s="1"/>
  <c r="B25" i="4"/>
  <c r="B48" i="4" s="1"/>
  <c r="G25" i="4"/>
  <c r="G48" i="4" s="1"/>
  <c r="I25" i="4"/>
  <c r="I48" i="4" s="1"/>
  <c r="D43" i="4"/>
  <c r="D46" i="4"/>
  <c r="D40" i="3"/>
  <c r="E40" i="3" s="1"/>
  <c r="B39" i="16"/>
  <c r="E61" i="4"/>
  <c r="P63" i="4"/>
  <c r="B83" i="4" s="1"/>
  <c r="B43" i="4"/>
  <c r="Q63" i="4"/>
  <c r="Q64" i="4" s="1"/>
  <c r="C84" i="4" s="1"/>
  <c r="V63" i="4"/>
  <c r="V64" i="4" s="1"/>
  <c r="C89" i="4" s="1"/>
  <c r="T63" i="4"/>
  <c r="B87" i="4" s="1"/>
  <c r="R63" i="4"/>
  <c r="R64" i="4" s="1"/>
  <c r="C85" i="4" s="1"/>
  <c r="S63" i="4"/>
  <c r="D71" i="4" s="1"/>
  <c r="O63" i="4"/>
  <c r="D67" i="4" s="1"/>
  <c r="U63" i="4"/>
  <c r="U64" i="4" s="1"/>
  <c r="C88" i="4" s="1"/>
  <c r="M33" i="16"/>
  <c r="M30" i="16"/>
  <c r="M36" i="16"/>
  <c r="E30" i="3"/>
  <c r="N60" i="4"/>
  <c r="N55" i="4"/>
  <c r="N61" i="4"/>
  <c r="N59" i="4"/>
  <c r="M24" i="2"/>
  <c r="M29" i="16" s="1"/>
  <c r="C39" i="16"/>
  <c r="C24" i="16"/>
  <c r="N57" i="4"/>
  <c r="J25" i="16" l="1"/>
  <c r="H25" i="16"/>
  <c r="D68" i="4"/>
  <c r="B84" i="4"/>
  <c r="D84" i="4" s="1"/>
  <c r="E69" i="4" s="1"/>
  <c r="D69" i="4"/>
  <c r="P64" i="4"/>
  <c r="C83" i="4" s="1"/>
  <c r="B82" i="4"/>
  <c r="O64" i="4"/>
  <c r="C82" i="4" s="1"/>
  <c r="E63" i="4"/>
  <c r="F13" i="1" s="1"/>
  <c r="D63" i="4"/>
  <c r="F12" i="1" s="1"/>
  <c r="F63" i="4"/>
  <c r="F14" i="1" s="1"/>
  <c r="I63" i="4"/>
  <c r="F17" i="1" s="1"/>
  <c r="B89" i="4"/>
  <c r="D89" i="4" s="1"/>
  <c r="E74" i="4" s="1"/>
  <c r="T64" i="4"/>
  <c r="C87" i="4" s="1"/>
  <c r="D74" i="4"/>
  <c r="B85" i="4"/>
  <c r="D85" i="4" s="1"/>
  <c r="E70" i="4" s="1"/>
  <c r="D72" i="4"/>
  <c r="D70" i="4"/>
  <c r="C63" i="4"/>
  <c r="F11" i="1" s="1"/>
  <c r="J63" i="4"/>
  <c r="F18" i="1" s="1"/>
  <c r="G63" i="4"/>
  <c r="F15" i="1" s="1"/>
  <c r="B86" i="4"/>
  <c r="H63" i="4"/>
  <c r="F16" i="1" s="1"/>
  <c r="K63" i="4"/>
  <c r="S64" i="4"/>
  <c r="C86" i="4" s="1"/>
  <c r="B88" i="4"/>
  <c r="D88" i="4" s="1"/>
  <c r="E73" i="4" s="1"/>
  <c r="D73" i="4"/>
  <c r="B63" i="4"/>
  <c r="F10" i="1" s="1"/>
  <c r="C25" i="16"/>
  <c r="M39" i="16"/>
  <c r="B25" i="16"/>
  <c r="M25" i="16"/>
  <c r="E43" i="3"/>
  <c r="I25" i="16"/>
  <c r="N63" i="4"/>
  <c r="N64" i="4" s="1"/>
  <c r="C81" i="4" s="1"/>
  <c r="I20" i="1" l="1"/>
  <c r="C75" i="4"/>
  <c r="F19" i="1"/>
  <c r="G19" i="1" s="1"/>
  <c r="B69" i="4"/>
  <c r="E13" i="1" s="1"/>
  <c r="G13" i="1" s="1"/>
  <c r="D83" i="4"/>
  <c r="E68" i="4" s="1"/>
  <c r="B68" i="4" s="1"/>
  <c r="E12" i="1" s="1"/>
  <c r="G12" i="1" s="1"/>
  <c r="D87" i="4"/>
  <c r="E72" i="4" s="1"/>
  <c r="B72" i="4" s="1"/>
  <c r="E16" i="1" s="1"/>
  <c r="G16" i="1" s="1"/>
  <c r="B70" i="4"/>
  <c r="E14" i="1" s="1"/>
  <c r="G14" i="1" s="1"/>
  <c r="B74" i="4"/>
  <c r="E18" i="1" s="1"/>
  <c r="G18" i="1" s="1"/>
  <c r="D82" i="4"/>
  <c r="E67" i="4" s="1"/>
  <c r="B67" i="4" s="1"/>
  <c r="E11" i="1" s="1"/>
  <c r="G11" i="1" s="1"/>
  <c r="B73" i="4"/>
  <c r="E17" i="1" s="1"/>
  <c r="G17" i="1" s="1"/>
  <c r="A66" i="15"/>
  <c r="A68" i="15" s="1"/>
  <c r="D66" i="4"/>
  <c r="D86" i="4"/>
  <c r="E71" i="4" s="1"/>
  <c r="B71" i="4" s="1"/>
  <c r="E15" i="1" s="1"/>
  <c r="G15" i="1" s="1"/>
  <c r="D22" i="3"/>
  <c r="D25" i="3"/>
  <c r="D9" i="3"/>
  <c r="D14" i="3"/>
  <c r="F38" i="3"/>
  <c r="F12" i="3"/>
  <c r="F34" i="3"/>
  <c r="D19" i="3"/>
  <c r="D26" i="3"/>
  <c r="F36" i="3"/>
  <c r="D18" i="3"/>
  <c r="D15" i="3"/>
  <c r="D23" i="3"/>
  <c r="D11" i="3"/>
  <c r="F31" i="3"/>
  <c r="D6" i="3"/>
  <c r="D27" i="3"/>
  <c r="D7" i="3"/>
  <c r="D17" i="3"/>
  <c r="D16" i="3"/>
  <c r="F35" i="3"/>
  <c r="F32" i="3"/>
  <c r="F37" i="3"/>
  <c r="D8" i="3"/>
  <c r="D10" i="3"/>
  <c r="D24" i="3"/>
  <c r="F33" i="3"/>
  <c r="F39" i="3"/>
  <c r="B81" i="4"/>
  <c r="D81" i="4" s="1"/>
  <c r="E66" i="4" s="1"/>
  <c r="F30" i="3"/>
  <c r="F40" i="3"/>
  <c r="C91" i="4"/>
  <c r="B66" i="4" l="1"/>
  <c r="C69" i="4"/>
  <c r="A67" i="15"/>
  <c r="C3" i="3"/>
  <c r="E3" i="3" s="1"/>
  <c r="C74" i="4"/>
  <c r="F20" i="1"/>
  <c r="C70" i="4"/>
  <c r="C68" i="4"/>
  <c r="C67" i="4"/>
  <c r="C72" i="4"/>
  <c r="C73" i="4"/>
  <c r="C71" i="4"/>
  <c r="B91" i="4"/>
  <c r="D91" i="4"/>
  <c r="F44" i="3" l="1"/>
  <c r="C44" i="3" s="1"/>
  <c r="E10" i="1"/>
  <c r="G10" i="1" s="1"/>
  <c r="G20" i="1" s="1"/>
  <c r="E42" i="3"/>
  <c r="F43" i="3" s="1"/>
  <c r="B76" i="4"/>
  <c r="C66" i="4"/>
  <c r="C76" i="4" s="1"/>
  <c r="E20" i="1" l="1"/>
  <c r="F42" i="3"/>
</calcChain>
</file>

<file path=xl/sharedStrings.xml><?xml version="1.0" encoding="utf-8"?>
<sst xmlns="http://schemas.openxmlformats.org/spreadsheetml/2006/main" count="845" uniqueCount="188">
  <si>
    <t>ALGEMENE INFORMATIE OVER HET PROJECT</t>
  </si>
  <si>
    <t>Een voorwaardenscheppend project</t>
  </si>
  <si>
    <t>Kleine onderneming</t>
  </si>
  <si>
    <t>Titel van het project</t>
  </si>
  <si>
    <t>Een kennisontwikkelingsproject</t>
  </si>
  <si>
    <t>Middelgrote onderneming</t>
  </si>
  <si>
    <t>Call Valorisatie 2019</t>
  </si>
  <si>
    <t>Grote onderneming</t>
  </si>
  <si>
    <t>Call Human Capital 2019</t>
  </si>
  <si>
    <t>Kennisinstelling</t>
  </si>
  <si>
    <t>Projectpartners</t>
  </si>
  <si>
    <r>
      <t xml:space="preserve">Type organisatie  
</t>
    </r>
    <r>
      <rPr>
        <sz val="9"/>
        <color rgb="FFFF0000"/>
        <rFont val="verdana"/>
        <family val="2"/>
      </rPr>
      <t>Let op: ook stichtingen dienen een keuze te maken uit één van de vier mogelijke organisatietypes.</t>
    </r>
    <r>
      <rPr>
        <b/>
        <sz val="9"/>
        <color theme="1"/>
        <rFont val="verdana"/>
        <family val="2"/>
      </rPr>
      <t xml:space="preserve"> 
</t>
    </r>
  </si>
  <si>
    <t>Werkpakket</t>
  </si>
  <si>
    <t>Categorisering werkpakket</t>
  </si>
  <si>
    <t>Experimentele ontwikkeling</t>
  </si>
  <si>
    <t>Overige steun o.b.v. de-minimis regeling</t>
  </si>
  <si>
    <t>Industrieel onderzoek</t>
  </si>
  <si>
    <t>Innovatiecluster</t>
  </si>
  <si>
    <t>Haalbaarheidsstudie</t>
  </si>
  <si>
    <t>Innovatiesteun voor MKB</t>
  </si>
  <si>
    <t>Proces-innovatie</t>
  </si>
  <si>
    <t>Geen staatssteun</t>
  </si>
  <si>
    <t>FINANCIERING PROJECT</t>
  </si>
  <si>
    <t>Gevraagde subsidie</t>
  </si>
  <si>
    <r>
      <t xml:space="preserve">Publieke cofinanciers
</t>
    </r>
    <r>
      <rPr>
        <sz val="9"/>
        <color theme="1"/>
        <rFont val="Verdana"/>
        <family val="2"/>
      </rPr>
      <t>Overige bijdrage van gemeenten, provincie, rijk of EU aan project</t>
    </r>
    <r>
      <rPr>
        <b/>
        <sz val="9"/>
        <color theme="1"/>
        <rFont val="verdana"/>
        <family val="2"/>
      </rPr>
      <t xml:space="preserve">
</t>
    </r>
  </si>
  <si>
    <t>Bijdrage</t>
  </si>
  <si>
    <t>Procentuele bijdrage t.o.v. totale kosten</t>
  </si>
  <si>
    <t>Uitgavenplanning</t>
  </si>
  <si>
    <t>Subtotaal</t>
  </si>
  <si>
    <t>Totaal</t>
  </si>
  <si>
    <r>
      <rPr>
        <b/>
        <sz val="9"/>
        <color theme="1"/>
        <rFont val="verdana"/>
        <family val="2"/>
      </rPr>
      <t>Private partijen</t>
    </r>
    <r>
      <rPr>
        <sz val="9"/>
        <color theme="1"/>
        <rFont val="Verdana"/>
        <family val="2"/>
      </rPr>
      <t xml:space="preserve">
Bijdragen van private partijen die geen deelnemer in het project zijn (die geen kosten opvoeren voor subsidie)</t>
    </r>
  </si>
  <si>
    <r>
      <t>Overige partijen</t>
    </r>
    <r>
      <rPr>
        <sz val="9"/>
        <color theme="1"/>
        <rFont val="Verdana"/>
        <family val="2"/>
      </rPr>
      <t xml:space="preserve">
Bijdragen van overige partijen die geen deelnemer in het project zijn (die geen kosten opvoeren voor subsidie)</t>
    </r>
  </si>
  <si>
    <t>Specificatie eigen bijdrage van de projectpartners</t>
  </si>
  <si>
    <t>Eigen bijdrage in cash (A)</t>
  </si>
  <si>
    <t>Eigen bijdrage in natura (B)</t>
  </si>
  <si>
    <t>Cumulatieve bijdrage (A+B)</t>
  </si>
  <si>
    <t>Procentuele bijdrage t.o.v. totale projectkosten</t>
  </si>
  <si>
    <t>Deel bijdrage van private en/of overige partijen</t>
  </si>
  <si>
    <t>TOTAAL PROJECTFINANCIERING</t>
  </si>
  <si>
    <t>TOTAAL PROJECTKOSTEN</t>
  </si>
  <si>
    <t>Niet Akkoord</t>
  </si>
  <si>
    <t>Van toepassing op projecten met industrieel onderzoek en/of experimentele ontwikkeling</t>
  </si>
  <si>
    <t>Van toepassing op projecten met proces-innovatie</t>
  </si>
  <si>
    <t>Is er sprake van samenwerking tussen ten minste twee onderling onafhankelijke ondernemingen?</t>
  </si>
  <si>
    <t>Is de innovatie (inter-)nationaal onderscheidend en vernieuwend?</t>
  </si>
  <si>
    <t>•</t>
  </si>
  <si>
    <r>
      <t xml:space="preserve">Neemt een van de ondernemingen </t>
    </r>
    <r>
      <rPr>
        <i/>
        <sz val="9"/>
        <color theme="1"/>
        <rFont val="Verdana"/>
        <family val="2"/>
      </rPr>
      <t>meer dan 70%</t>
    </r>
    <r>
      <rPr>
        <sz val="9"/>
        <color theme="1"/>
        <rFont val="Verdana"/>
        <family val="2"/>
      </rPr>
      <t xml:space="preserve"> van de in aanmerking komende kosten van het samenwerkingsproject voor haar rekening?</t>
    </r>
  </si>
  <si>
    <t>Is er sprake van samenwerking tussen MKB onderneming(en) en grote onderneming(en)?</t>
  </si>
  <si>
    <t>Is er sprake van samenwerking met ten minste één middelgrote of kleine onderneming?</t>
  </si>
  <si>
    <t>Dragen de samenwerkende MKB-partner(s) ten minste 30% van de totale in aanmerking komende kosten?</t>
  </si>
  <si>
    <t>Is er sprake van grensoverschrijdende samenwerking, d.w.z. vinden de O&amp;O activiteiten plaats in ten minste twee verschillende lidstaten?</t>
  </si>
  <si>
    <t>Is er sprake van samenwerking tussen een onderneming en een onderzoeksorganisatie?</t>
  </si>
  <si>
    <t>Draagt de onderzoeksorganisatie ten minste 10% van de in aanmerking komende projectkosten?</t>
  </si>
  <si>
    <t>Heeft de onderzoeksorganisatie het recht de resultaten van de onderzoeksprojecten te publiceren voor zover deze afkomstig zijn van het door die organisatie uitgevoerde onderzoek?</t>
  </si>
  <si>
    <t>Is er sprake van industrieel onderzoek en worden de projectresultaten vrij ter beschikking gesteld?</t>
  </si>
  <si>
    <r>
      <t xml:space="preserve">Het project ziet op industrieel onderzoek en de projectresultaten worden ruim verspreid via technische en wetenschappelijke conferenties of worden gepubliceerd in wetenschappelijke en technische tijdschriften of op </t>
    </r>
    <r>
      <rPr>
        <i/>
        <sz val="9"/>
        <color theme="1"/>
        <rFont val="Verdana"/>
        <family val="2"/>
      </rPr>
      <t>open access repositories</t>
    </r>
    <r>
      <rPr>
        <sz val="9"/>
        <color theme="1"/>
        <rFont val="Verdana"/>
        <family val="2"/>
      </rPr>
      <t xml:space="preserve"> (databases waarin iedereen ruwe onderzoeksgegevens vrij kan raadplegen), of via </t>
    </r>
    <r>
      <rPr>
        <i/>
        <sz val="9"/>
        <color theme="1"/>
        <rFont val="Verdana"/>
        <family val="2"/>
      </rPr>
      <t>free</t>
    </r>
    <r>
      <rPr>
        <sz val="9"/>
        <color theme="1"/>
        <rFont val="Verdana"/>
        <family val="2"/>
      </rPr>
      <t xml:space="preserve"> of </t>
    </r>
    <r>
      <rPr>
        <i/>
        <sz val="9"/>
        <color theme="1"/>
        <rFont val="Verdana"/>
        <family val="2"/>
      </rPr>
      <t>open source software</t>
    </r>
    <r>
      <rPr>
        <sz val="9"/>
        <color theme="1"/>
        <rFont val="Verdana"/>
        <family val="2"/>
      </rPr>
      <t>.</t>
    </r>
  </si>
  <si>
    <t>Komt uw project in aanmerking voor verhoging van de maximale steunpercentages?</t>
  </si>
  <si>
    <t>MAX STEUN PERCENTAGE zonder de-minimis</t>
  </si>
  <si>
    <t>MAX STEUN PERCENTAGE alleen de-minimis</t>
  </si>
  <si>
    <t>MAX STEUN PERCENTAGE Geen staatssteun</t>
  </si>
  <si>
    <t>MAX STEUN IN € zonder de-minimis</t>
  </si>
  <si>
    <t>MAX STEUN IN € alleen de-minimis</t>
  </si>
  <si>
    <t>TOTAAL</t>
  </si>
  <si>
    <t>subTOTAAL</t>
  </si>
  <si>
    <t>zonder de-minimis</t>
  </si>
  <si>
    <t>GEVRAAGDE STEUN IN € per projectpartner</t>
  </si>
  <si>
    <t>RUIMTE STEUN IN € per projectpartner</t>
  </si>
  <si>
    <t>TSK PARTNER</t>
  </si>
  <si>
    <t>EIGEN BIJDRAGE PARTNER</t>
  </si>
  <si>
    <t>deel dekking middels privaat + overig</t>
  </si>
  <si>
    <t>totaal</t>
  </si>
  <si>
    <t>alleen de-minimis</t>
  </si>
  <si>
    <t>Gevraagde steun o.b.v. de-minimis</t>
  </si>
  <si>
    <t>Gevraagde steun o.b.v. de-minimis afgetopt op € 200.000</t>
  </si>
  <si>
    <t>Eigen bijdrage tegenover teveel gevraagde de-minimis</t>
  </si>
  <si>
    <t>MAX STEUN PERCENTAGE ind ond + exp ontw</t>
  </si>
  <si>
    <t>MAX STEUN PERCENTAGE innovatiesteun MKB</t>
  </si>
  <si>
    <t>MAX STEUN PERCENTAGE de-minimis</t>
  </si>
  <si>
    <t>MAX STEUN PERCENTAGE proces-innovatie</t>
  </si>
  <si>
    <t>MAX STEUN PERCENTAGE haalbaarheidstudie</t>
  </si>
  <si>
    <t>MAX STEUN PERCENTAGE Clusteinnovatiecluster</t>
  </si>
  <si>
    <t>Type organisatie</t>
  </si>
  <si>
    <t>Code</t>
  </si>
  <si>
    <t>Bonus 1</t>
  </si>
  <si>
    <t>Bonus 2</t>
  </si>
  <si>
    <t>Bonus 3</t>
  </si>
  <si>
    <t>Bonus 4</t>
  </si>
  <si>
    <t>N3</t>
  </si>
  <si>
    <t>is innovatie vernieuwend?</t>
  </si>
  <si>
    <t>MOET ALTIJD JA ZIJN, ANDERS 0%</t>
  </si>
  <si>
    <t>N4</t>
  </si>
  <si>
    <t>samenwerking groot met mkb?</t>
  </si>
  <si>
    <t>N5</t>
  </si>
  <si>
    <t>dragen mkbers minimaal 30% van de kosten?</t>
  </si>
  <si>
    <t>Categorisering WP</t>
  </si>
  <si>
    <t>Inno</t>
  </si>
  <si>
    <t>Haal</t>
  </si>
  <si>
    <t>Berekening subsidiepercentage met een min van 100.000 en max van 1.000.000</t>
  </si>
  <si>
    <t>totale kosten</t>
  </si>
  <si>
    <t>gevraagde subsidie</t>
  </si>
  <si>
    <t>MOGELIJKE SUBSIDIE</t>
  </si>
  <si>
    <t>WERKELIJKE SUBSIDIEPERCENTAGE</t>
  </si>
  <si>
    <t>KOSTENBEGROTING TOTALE PROJECT</t>
  </si>
  <si>
    <t>Loonkosten</t>
  </si>
  <si>
    <r>
      <t xml:space="preserve">Inbreng in natura </t>
    </r>
    <r>
      <rPr>
        <sz val="9"/>
        <color theme="1"/>
        <rFont val="Verdana"/>
        <family val="2"/>
      </rPr>
      <t>(arbeid)</t>
    </r>
  </si>
  <si>
    <r>
      <t xml:space="preserve">Inbreng in natura </t>
    </r>
    <r>
      <rPr>
        <sz val="9"/>
        <color theme="1"/>
        <rFont val="Verdana"/>
        <family val="2"/>
      </rPr>
      <t>(niet zijnde arbeid, bijv kapitaal goederen)</t>
    </r>
  </si>
  <si>
    <r>
      <t xml:space="preserve">Afschrijvings kosten </t>
    </r>
    <r>
      <rPr>
        <sz val="9"/>
        <color theme="1"/>
        <rFont val="Verdana"/>
        <family val="2"/>
      </rPr>
      <t>bij aanschaf DBU/MVA</t>
    </r>
  </si>
  <si>
    <r>
      <t xml:space="preserve">Kosten grond </t>
    </r>
    <r>
      <rPr>
        <sz val="9"/>
        <color theme="1"/>
        <rFont val="Verdana"/>
        <family val="2"/>
      </rPr>
      <t>(maximaal 10% van de totale subsidiabele kosten)</t>
    </r>
  </si>
  <si>
    <r>
      <t xml:space="preserve">Kosten derden </t>
    </r>
    <r>
      <rPr>
        <sz val="9"/>
        <color theme="1"/>
        <rFont val="Verdana"/>
        <family val="2"/>
      </rPr>
      <t xml:space="preserve"> verbruikte materialen en hulpmiddelen</t>
    </r>
  </si>
  <si>
    <r>
      <t xml:space="preserve">Kosten derden </t>
    </r>
    <r>
      <rPr>
        <sz val="9"/>
        <color theme="1"/>
        <rFont val="Verdana"/>
        <family val="2"/>
      </rPr>
      <t>promotie en publiciteit</t>
    </r>
  </si>
  <si>
    <r>
      <t xml:space="preserve">Kosten derden </t>
    </r>
    <r>
      <rPr>
        <sz val="9"/>
        <color theme="1"/>
        <rFont val="Verdana"/>
        <family val="2"/>
      </rPr>
      <t>reis en verblijfkosten</t>
    </r>
  </si>
  <si>
    <r>
      <t xml:space="preserve">Kosten derden </t>
    </r>
    <r>
      <rPr>
        <sz val="9"/>
        <color theme="1"/>
        <rFont val="Verdana"/>
        <family val="2"/>
      </rPr>
      <t>overige kosten derden</t>
    </r>
  </si>
  <si>
    <r>
      <t xml:space="preserve">Forfaitaire opslag </t>
    </r>
    <r>
      <rPr>
        <sz val="9"/>
        <color theme="1"/>
        <rFont val="Verdana"/>
        <family val="2"/>
      </rPr>
      <t>40% directe subsidiabele kosten</t>
    </r>
  </si>
  <si>
    <r>
      <t xml:space="preserve">Opbrengsten gedurende de projectperiode </t>
    </r>
    <r>
      <rPr>
        <sz val="9"/>
        <color rgb="FFFF0000"/>
        <rFont val="verdana"/>
        <family val="2"/>
      </rPr>
      <t>(negatief in te vullen)</t>
    </r>
  </si>
  <si>
    <t>TOTAAL KOSTEN</t>
  </si>
  <si>
    <t>TOTAAL in euro's</t>
  </si>
  <si>
    <t>TOTAAL in % tov TSK</t>
  </si>
  <si>
    <t>Projectpartner</t>
  </si>
  <si>
    <r>
      <t xml:space="preserve">Forfaitaire opslag </t>
    </r>
    <r>
      <rPr>
        <sz val="9"/>
        <color theme="1"/>
        <rFont val="Verdana"/>
        <family val="2"/>
      </rPr>
      <t>40%</t>
    </r>
    <r>
      <rPr>
        <b/>
        <sz val="9"/>
        <color theme="1"/>
        <rFont val="verdana"/>
        <family val="2"/>
      </rPr>
      <t xml:space="preserve"> </t>
    </r>
    <r>
      <rPr>
        <sz val="9"/>
        <color theme="1"/>
        <rFont val="Verdana"/>
        <family val="2"/>
      </rPr>
      <t>directe subsidiabele kosten</t>
    </r>
  </si>
  <si>
    <t>Geef per projectpartner per kostenpost een specifcatie en een inhoudelijke toelichting.</t>
  </si>
  <si>
    <t>Bedrag</t>
  </si>
  <si>
    <t>Geef per kostenpost een specificatie en een inhoudelijke toelichting</t>
  </si>
  <si>
    <r>
      <rPr>
        <b/>
        <sz val="9"/>
        <color theme="1"/>
        <rFont val="verdana"/>
        <family val="2"/>
      </rPr>
      <t xml:space="preserve">Inbreng in natura </t>
    </r>
    <r>
      <rPr>
        <sz val="9"/>
        <color theme="1"/>
        <rFont val="Verdana"/>
        <family val="2"/>
      </rPr>
      <t>(niet zijnde arbeid, bijv kapitaal goederen)</t>
    </r>
  </si>
  <si>
    <r>
      <t xml:space="preserve">Afschrijvingskosten </t>
    </r>
    <r>
      <rPr>
        <sz val="9"/>
        <color theme="1"/>
        <rFont val="Verdana"/>
        <family val="2"/>
      </rPr>
      <t>bij aanschaf DBU/MVA en geef berekening</t>
    </r>
  </si>
  <si>
    <r>
      <t xml:space="preserve">Kosten derden </t>
    </r>
    <r>
      <rPr>
        <sz val="9"/>
        <color theme="1"/>
        <rFont val="Verdana"/>
        <family val="2"/>
      </rPr>
      <t>verbruikte materialen en hulpmiddelen</t>
    </r>
  </si>
  <si>
    <r>
      <t xml:space="preserve">Kosten derden </t>
    </r>
    <r>
      <rPr>
        <sz val="9"/>
        <color theme="1"/>
        <rFont val="Verdana"/>
        <family val="2"/>
      </rPr>
      <t>overige kosten derden (investeringskosten)</t>
    </r>
  </si>
  <si>
    <t xml:space="preserve">Opbrengsten gedurende de projectperiode </t>
  </si>
  <si>
    <t>KOSTENBEGROTING PENVOERDER</t>
  </si>
  <si>
    <t xml:space="preserve"> </t>
  </si>
  <si>
    <t>Nadere toelichting op kostensoorten</t>
  </si>
  <si>
    <t>Inbreng in natura, niet zijnde arbeid</t>
  </si>
  <si>
    <t>Bij inbreng in natura, niet zijnde arbeid, gaat het om zaken die een subsidieontvanger reeds in zijn bezit heeft en inbrengt in het project, denk aan een machine waarover geen afschrijvingskosten kunnen worden berekend. Er is dan veelal geen (recente) factuur en betalingsbewijs om de kosten te kunnen onderbouwen en daarom moet de waarde op andere wijze bepaald worden. De bijdragen in natura zijn slechts subsidiabel voor zover zij zijn toe te rekenen aan het project. Toerekening geschiedt naar evenredigheid van de tijd gedurende welke het object wordt gebruikt voor het project en gerelateerd aan de normale bezetting (aantal prestatie-eenheden dat het betreffende object volgens een realistische inschatting van de subsidieontvanger over de totale levensuur van dat object jaarlijks levert).</t>
  </si>
  <si>
    <t>Afschrijvings-kosten</t>
  </si>
  <si>
    <t>Afschrijvingskosten betreffen kosten van het gebruik van activa die (reeds) in het bezit zijn van de subsidieontvanger, deze zaken worden gebruikt binnen het project. De toerekening van het gebruik vindt plaats omdat de activa een levensduur hebben van meerdere jaren, waardoor het reëel is de kosten toe te rekenen naar deze jaren. Met betrekking tot de afschrijvingskosten zijn een aantal specifieke voorwaarden opgenomen in artikel 69, tweede lid, van verordening 1303/2013.</t>
  </si>
  <si>
    <t>Naam werknemer en functie</t>
  </si>
  <si>
    <t>Korte toelichting op de uit te voeren werkzaamheden</t>
  </si>
  <si>
    <t>Welk uurtarief methode kiest u?</t>
  </si>
  <si>
    <t>Aantal uren</t>
  </si>
  <si>
    <t>Uurtarief behorend bij gekozen methode</t>
  </si>
  <si>
    <t xml:space="preserve">Uurtarief methode b </t>
  </si>
  <si>
    <t>Totaal kosten arbeid</t>
  </si>
  <si>
    <t>Nadere toelichting op uurtarief</t>
  </si>
  <si>
    <t>Uurtarief methode a</t>
  </si>
  <si>
    <t>Loonkosten + overhead</t>
  </si>
  <si>
    <t>Uurtarief methode b</t>
  </si>
  <si>
    <t>Vast tarief</t>
  </si>
  <si>
    <t>Uurtarief methode c</t>
  </si>
  <si>
    <t>IKS</t>
  </si>
  <si>
    <t>Uurtarief methode d</t>
  </si>
  <si>
    <t>EC Methodiek</t>
  </si>
  <si>
    <t>Uurtarief methode e</t>
  </si>
  <si>
    <t>Forfaitair</t>
  </si>
  <si>
    <t>Enkel toepasbaar in die gevallen waarin door het ontbreken van een dienstverband (en daarmee dus ook van verloning) geen sprake is van loonkosten maar er wel werkzaamheden worden verricht. Er is sprake van eigen arbeid, dat gezien moet worden als een bijdrage in natura (conform artikel 2.13 lid 3 van de Uitvoeringsregeleing EFRO programmaperiode 2014-2020). Het vaste tarief bedraagt € 39,-.</t>
  </si>
  <si>
    <t>Uurtarief methode f</t>
  </si>
  <si>
    <t>Vast percentage deeltijd aan het project</t>
  </si>
  <si>
    <t>Uurtarief methode g</t>
  </si>
  <si>
    <t>Factuur vermeerderd met 20%, vervangend aan loonkosten</t>
  </si>
  <si>
    <t>KOSTENBEGROTING PROJECTPARTNER 2</t>
  </si>
  <si>
    <t xml:space="preserve">Uurtarief behorend bij gekozen methode </t>
  </si>
  <si>
    <t>Factuur vermeerd met 20%, vervangend aan loonkosten</t>
  </si>
  <si>
    <t>KOSTENBEGROTING PROJECTPARTNER 3</t>
  </si>
  <si>
    <t>KOSTENBEGROTING PROJECTPARTNER 4</t>
  </si>
  <si>
    <t>KOSTENBEGROTING PROJECTPARTNER 5</t>
  </si>
  <si>
    <t>KOSTENBEGROTING PROJECTPARTNER 6</t>
  </si>
  <si>
    <t>KOSTENBEGROTING PROJECTPARTNER 7</t>
  </si>
  <si>
    <t>KOSTENBEGROTING PROJECTPARTNER 8</t>
  </si>
  <si>
    <t>KOSTENBEGROTING PROJECTPARTNER 9</t>
  </si>
  <si>
    <t>KOSTENBEGROTING PROJECTPARTNER 10</t>
  </si>
  <si>
    <t>Totaal verschil maximaal mogelijke en gevraagde steun</t>
  </si>
  <si>
    <t>Economische activiteiten</t>
  </si>
  <si>
    <t>Eco</t>
  </si>
  <si>
    <t>MAX STEUN PERCENTAGE Economische activeiten</t>
  </si>
  <si>
    <t xml:space="preserve">Een per medewerker bepaald individueel uurtarief, berekend op basis van bruto jaarloon, vermeerderd met een opslag van 32% voor werkgeverslasten, waarna over dat bedrag 15% aan overheadkosten wordt berekend en dat bedrag vervolgens door 1.720 uur op basis van een 40-urige werkweek wordt gedeeld. Voor meer informatie zie EFRO Handboek hoofdstuk loonkosten. </t>
  </si>
  <si>
    <t xml:space="preserve">Een door de Europese Commissie goedgekeurde methodiek voor soortgelijke concrete
acties en begunstigden. Voor meer informatie zie EFRO Handboek hoofdstuk loonkosten. </t>
  </si>
  <si>
    <t xml:space="preserve">Indien u relatief weinig loonkosten maakt dan kan het interessant zijn om gebruik te maken van dit uurtarief methode. Bij deze methode kunnen de loonkosten forfaitair worden berekend door alle subsidiabele kosten anders dan de loonkosten te vermenigvuligen met 20%. Bij deze methodiek is het niet vereist om een urenregistratie bij te houden.Voor meer informatie zie EFRO Handboek hoofdstuk loonkosten. </t>
  </si>
  <si>
    <t xml:space="preserve">Deze methode is gelijk aan uurtarief methode a met als verschil dat alle andere kosten dan loonkosten kunnen forfaitar worden berekend door de loonkosten te vermenigvuldigen met 40%. Deze kosten dienen bij de facturen gedeclareerd te worden. Voor meer informatie zie EFRO Handboek hoofdstuk loonkosten. </t>
  </si>
  <si>
    <t xml:space="preserve">Deze methode is gelijk aan uurtarief methode a met als verschil dat wanneer medewerkers met een vast percentage van hun tijd werkzaam zijn voor de uitvoering van een project dan bestaat de mogelijkheid om dit vaste percentage van de tijd te vermenigvuldigen met de loonkosten. In dat geval vervalt de verplichting om een afzonderlijke urenregistratie bij te houden. Voor meer informatie zie EFRO Handboek hoofdstuk loonkosten. </t>
  </si>
  <si>
    <t>De integrale kostensystematiek, voor meer informatie zie EFRO Handboek hoofdstuk loonkosten.</t>
  </si>
  <si>
    <t xml:space="preserve">De kostenbegroting wordt automatisch gevuld. U dient wel per projectpartner per kostenpost een specifcatie en een inhoudelijke toelichting te geven. </t>
  </si>
  <si>
    <t>Gekozen instrument</t>
  </si>
  <si>
    <t>Instrument</t>
  </si>
  <si>
    <t>Subsidiepercentage</t>
  </si>
  <si>
    <t>Binnen welk deelplafond vraagt u subsidie aan?</t>
  </si>
  <si>
    <t>Ik vraag subsidie aan voor een valorisatieproject.</t>
  </si>
  <si>
    <t>Ik vraag subsidie aan voor een kennisontwikkelingsproject.</t>
  </si>
  <si>
    <t xml:space="preserve">Gevraagde steun </t>
  </si>
  <si>
    <t xml:space="preserve">Maximaal mogelijke steun </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</si>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</sst>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18" x14ac:knownFonts="1">
    <font>
      <sz val="9"/>
      <color theme="1"/>
      <name val="Verdana"/>
      <family val="2"/>
    </font>
    <font>
      <sz val="9"/>
      <color theme="1"/>
      <name val="verdana"/>
      <family val="2"/>
    </font>
    <font>
      <b/>
      <sz val="9"/>
      <color theme="1"/>
      <name val="verdana"/>
      <family val="2"/>
    </font>
    <font>
      <sz val="10"/>
      <color theme="1"/>
      <name val="Arial"/>
      <family val="2"/>
    </font>
    <font>
      <b/>
      <sz val="10"/>
      <color theme="1"/>
      <name val="Verdana"/>
      <family val="2"/>
    </font>
    <font>
      <sz val="9"/>
      <color rgb="FFFF0000"/>
      <name val="verdana"/>
      <family val="2"/>
    </font>
    <font>
      <b/>
      <sz val="14"/>
      <color theme="0"/>
      <name val="verdana"/>
      <family val="2"/>
    </font>
    <font>
      <b/>
      <sz val="14"/>
      <color theme="1"/>
      <name val="Verdana"/>
      <family val="2"/>
    </font>
    <font>
      <b/>
      <strike/>
      <sz val="9"/>
      <color theme="1"/>
      <name val="Verdana"/>
      <family val="2"/>
    </font>
    <font>
      <strike/>
      <sz val="9"/>
      <color theme="1"/>
      <name val="Verdana"/>
      <family val="2"/>
    </font>
    <font>
      <sz val="9"/>
      <name val="verdana"/>
      <family val="2"/>
    </font>
    <font>
      <sz val="9"/>
      <color rgb="FF9C0006"/>
      <name val="verdana"/>
      <family val="2"/>
    </font>
    <font>
      <b/>
      <sz val="9"/>
      <color rgb="FFFF0000"/>
      <name val="verdana"/>
      <family val="2"/>
    </font>
    <font>
      <i/>
      <sz val="9"/>
      <color theme="1"/>
      <name val="Verdana"/>
      <family val="2"/>
    </font>
    <font>
      <b/>
      <sz val="9"/>
      <name val="Verdana"/>
      <family val="2"/>
    </font>
    <font>
      <sz val="9"/>
      <color theme="0"/>
      <name val="Verdana"/>
      <family val="2"/>
    </font>
    <font>
      <sz val="10"/>
      <color theme="0"/>
      <name val="Verdana"/>
      <family val="2"/>
    </font>
    <font>
      <sz val="10"/>
      <color rgb="FFFF0000"/>
      <name val="Verdana"/>
      <family val="2"/>
    </font>
  </fonts>
  <fills count="2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C7CE"/>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1" fillId="16" borderId="0" applyNumberFormat="0" applyBorder="0" applyAlignment="0" applyProtection="0"/>
  </cellStyleXfs>
  <cellXfs count="321">
    <xf numFmtId="0" fontId="0" fillId="0" borderId="0" xfId="0"/>
    <xf numFmtId="0" fontId="0" fillId="4" borderId="1" xfId="0" applyFill="1" applyBorder="1"/>
    <xf numFmtId="0" fontId="0" fillId="2" borderId="1" xfId="0" applyFill="1" applyBorder="1" applyAlignment="1">
      <alignment wrapText="1"/>
    </xf>
    <xf numFmtId="0" fontId="2" fillId="0" borderId="0" xfId="0" applyFont="1"/>
    <xf numFmtId="0" fontId="0" fillId="6" borderId="21" xfId="3" applyFont="1" applyFill="1" applyBorder="1" applyAlignment="1" applyProtection="1">
      <alignment vertical="top" wrapText="1" shrinkToFit="1"/>
      <protection locked="0"/>
    </xf>
    <xf numFmtId="0" fontId="0" fillId="6" borderId="22" xfId="3" applyFont="1" applyFill="1" applyBorder="1" applyAlignment="1" applyProtection="1">
      <alignment vertical="top" wrapText="1" shrinkToFit="1"/>
      <protection locked="0"/>
    </xf>
    <xf numFmtId="0" fontId="0" fillId="6" borderId="35" xfId="3" applyFont="1" applyFill="1" applyBorder="1" applyAlignment="1" applyProtection="1">
      <alignment vertical="top" wrapText="1" shrinkToFit="1"/>
      <protection locked="0"/>
    </xf>
    <xf numFmtId="0" fontId="0" fillId="6" borderId="25" xfId="3" applyFont="1" applyFill="1" applyBorder="1" applyAlignment="1" applyProtection="1">
      <alignment vertical="top" wrapText="1" shrinkToFit="1"/>
      <protection locked="0"/>
    </xf>
    <xf numFmtId="0" fontId="0" fillId="6" borderId="24" xfId="3" applyFont="1" applyFill="1" applyBorder="1" applyAlignment="1" applyProtection="1">
      <alignment vertical="top" wrapText="1" shrinkToFit="1"/>
      <protection locked="0"/>
    </xf>
    <xf numFmtId="0" fontId="0" fillId="6" borderId="36" xfId="3" applyFont="1" applyFill="1" applyBorder="1" applyAlignment="1" applyProtection="1">
      <alignment vertical="top" wrapText="1" shrinkToFit="1"/>
      <protection locked="0"/>
    </xf>
    <xf numFmtId="44" fontId="0" fillId="4" borderId="4" xfId="4" applyFont="1" applyFill="1" applyBorder="1" applyProtection="1">
      <protection locked="0"/>
    </xf>
    <xf numFmtId="44" fontId="0" fillId="4" borderId="23" xfId="4" applyFont="1" applyFill="1" applyBorder="1" applyProtection="1">
      <protection locked="0"/>
    </xf>
    <xf numFmtId="44" fontId="0" fillId="4" borderId="2" xfId="4" applyFont="1" applyFill="1" applyBorder="1" applyProtection="1">
      <protection locked="0"/>
    </xf>
    <xf numFmtId="44" fontId="0" fillId="4" borderId="21" xfId="4" applyFont="1" applyFill="1" applyBorder="1" applyProtection="1">
      <protection locked="0"/>
    </xf>
    <xf numFmtId="44" fontId="0" fillId="4" borderId="22" xfId="4" applyFont="1" applyFill="1" applyBorder="1" applyProtection="1">
      <protection locked="0"/>
    </xf>
    <xf numFmtId="44" fontId="0" fillId="4" borderId="35" xfId="4" applyFont="1" applyFill="1" applyBorder="1" applyProtection="1">
      <protection locked="0"/>
    </xf>
    <xf numFmtId="164" fontId="0" fillId="4" borderId="33" xfId="3" applyNumberFormat="1" applyFont="1" applyFill="1" applyBorder="1" applyProtection="1">
      <protection locked="0"/>
    </xf>
    <xf numFmtId="164" fontId="0" fillId="4" borderId="30" xfId="3" applyNumberFormat="1" applyFont="1" applyFill="1" applyBorder="1" applyProtection="1">
      <protection locked="0"/>
    </xf>
    <xf numFmtId="0" fontId="0" fillId="0" borderId="1" xfId="0" applyFont="1" applyFill="1" applyBorder="1" applyAlignment="1">
      <alignment textRotation="45"/>
    </xf>
    <xf numFmtId="0" fontId="0" fillId="0" borderId="1" xfId="0" applyFont="1" applyFill="1" applyBorder="1"/>
    <xf numFmtId="0" fontId="0" fillId="10" borderId="1" xfId="0" applyFont="1" applyFill="1" applyBorder="1" applyAlignment="1">
      <alignment wrapText="1"/>
    </xf>
    <xf numFmtId="0" fontId="0" fillId="2" borderId="1" xfId="0" applyFill="1" applyBorder="1"/>
    <xf numFmtId="44" fontId="0" fillId="4" borderId="1" xfId="1" applyFont="1" applyFill="1" applyBorder="1" applyProtection="1">
      <protection locked="0"/>
    </xf>
    <xf numFmtId="0" fontId="0" fillId="0" borderId="0" xfId="0" applyProtection="1"/>
    <xf numFmtId="0" fontId="2" fillId="0" borderId="0" xfId="0" applyFont="1" applyProtection="1"/>
    <xf numFmtId="0" fontId="0" fillId="0" borderId="0" xfId="0" applyFont="1" applyFill="1" applyProtection="1"/>
    <xf numFmtId="0" fontId="0" fillId="10" borderId="1" xfId="0" applyFont="1" applyFill="1" applyBorder="1" applyAlignment="1" applyProtection="1">
      <alignment wrapText="1"/>
    </xf>
    <xf numFmtId="0" fontId="0" fillId="0" borderId="1" xfId="0" applyFont="1" applyFill="1" applyBorder="1" applyAlignment="1" applyProtection="1">
      <alignment textRotation="45"/>
    </xf>
    <xf numFmtId="0" fontId="0" fillId="0" borderId="1" xfId="0" applyFont="1" applyFill="1" applyBorder="1" applyProtection="1"/>
    <xf numFmtId="44" fontId="0" fillId="0" borderId="1" xfId="0" applyNumberFormat="1" applyFont="1" applyFill="1" applyBorder="1" applyProtection="1"/>
    <xf numFmtId="44" fontId="0" fillId="0" borderId="0" xfId="0" applyNumberFormat="1" applyFont="1" applyFill="1" applyProtection="1"/>
    <xf numFmtId="0" fontId="0" fillId="0" borderId="1" xfId="0" applyFont="1" applyFill="1" applyBorder="1" applyAlignment="1" applyProtection="1"/>
    <xf numFmtId="44" fontId="0" fillId="0" borderId="1" xfId="1" applyFont="1" applyFill="1" applyBorder="1" applyProtection="1"/>
    <xf numFmtId="44" fontId="0" fillId="0" borderId="0" xfId="1" applyFont="1" applyFill="1" applyBorder="1" applyProtection="1"/>
    <xf numFmtId="0" fontId="2" fillId="0" borderId="0" xfId="0" applyFont="1" applyFill="1" applyProtection="1"/>
    <xf numFmtId="44" fontId="2" fillId="0" borderId="0" xfId="1" applyFont="1" applyFill="1" applyBorder="1" applyProtection="1"/>
    <xf numFmtId="0" fontId="0" fillId="0" borderId="0" xfId="0" applyFont="1" applyFill="1" applyBorder="1" applyAlignment="1" applyProtection="1">
      <alignment wrapText="1"/>
    </xf>
    <xf numFmtId="0" fontId="0" fillId="2" borderId="1" xfId="0" applyFill="1" applyBorder="1" applyAlignment="1" applyProtection="1">
      <alignment wrapText="1"/>
      <protection locked="0"/>
    </xf>
    <xf numFmtId="0" fontId="2" fillId="0" borderId="0" xfId="0" applyFont="1" applyFill="1" applyBorder="1" applyProtection="1"/>
    <xf numFmtId="0" fontId="0" fillId="0" borderId="1" xfId="0" applyFont="1" applyFill="1" applyBorder="1" applyAlignment="1" applyProtection="1">
      <alignment wrapText="1"/>
    </xf>
    <xf numFmtId="44" fontId="0" fillId="4" borderId="17" xfId="1" applyFont="1" applyFill="1" applyBorder="1" applyProtection="1">
      <protection locked="0"/>
    </xf>
    <xf numFmtId="44" fontId="0" fillId="4" borderId="10" xfId="1" applyFont="1" applyFill="1" applyBorder="1" applyProtection="1">
      <protection locked="0"/>
    </xf>
    <xf numFmtId="44" fontId="0" fillId="0" borderId="0" xfId="0" applyNumberFormat="1"/>
    <xf numFmtId="9" fontId="0" fillId="0" borderId="0" xfId="2" applyFont="1"/>
    <xf numFmtId="0" fontId="0" fillId="10" borderId="0" xfId="0" applyFill="1"/>
    <xf numFmtId="9" fontId="0" fillId="10" borderId="0" xfId="2" applyFont="1" applyFill="1"/>
    <xf numFmtId="44" fontId="0" fillId="10" borderId="0" xfId="1" applyFont="1" applyFill="1"/>
    <xf numFmtId="0" fontId="0" fillId="11" borderId="0" xfId="0" applyFill="1"/>
    <xf numFmtId="0" fontId="2" fillId="0" borderId="1" xfId="0" applyFont="1" applyBorder="1" applyAlignment="1" applyProtection="1">
      <alignment wrapText="1" shrinkToFit="1"/>
    </xf>
    <xf numFmtId="44" fontId="2" fillId="0" borderId="1" xfId="1" applyFont="1" applyBorder="1" applyProtection="1"/>
    <xf numFmtId="0" fontId="8" fillId="0" borderId="0" xfId="0" applyFont="1"/>
    <xf numFmtId="0" fontId="0" fillId="0" borderId="0" xfId="0" applyFill="1" applyBorder="1" applyProtection="1"/>
    <xf numFmtId="0" fontId="9" fillId="0" borderId="1" xfId="0" applyFont="1" applyFill="1" applyBorder="1"/>
    <xf numFmtId="9" fontId="0" fillId="15" borderId="1" xfId="2" applyFont="1" applyFill="1" applyBorder="1"/>
    <xf numFmtId="9" fontId="0" fillId="15" borderId="1" xfId="2" applyFont="1" applyFill="1" applyBorder="1" applyProtection="1"/>
    <xf numFmtId="44" fontId="0" fillId="15" borderId="1" xfId="0" applyNumberFormat="1" applyFont="1" applyFill="1" applyBorder="1" applyProtection="1"/>
    <xf numFmtId="44" fontId="0" fillId="14" borderId="0" xfId="1" applyFont="1" applyFill="1" applyProtection="1"/>
    <xf numFmtId="44" fontId="0" fillId="14" borderId="0" xfId="0" applyNumberFormat="1" applyFont="1" applyFill="1" applyProtection="1"/>
    <xf numFmtId="44" fontId="0" fillId="15" borderId="1" xfId="1" applyFont="1" applyFill="1" applyBorder="1" applyProtection="1"/>
    <xf numFmtId="44" fontId="2" fillId="0" borderId="1" xfId="0" applyNumberFormat="1" applyFont="1" applyFill="1" applyBorder="1" applyProtection="1"/>
    <xf numFmtId="0" fontId="0" fillId="0" borderId="1" xfId="1" applyNumberFormat="1" applyFont="1" applyFill="1" applyBorder="1" applyAlignment="1" applyProtection="1">
      <alignment horizontal="left" wrapText="1" shrinkToFit="1"/>
    </xf>
    <xf numFmtId="0" fontId="0" fillId="0" borderId="0" xfId="0" applyFont="1" applyFill="1" applyBorder="1" applyProtection="1"/>
    <xf numFmtId="44" fontId="10" fillId="7" borderId="1" xfId="1" applyFont="1" applyFill="1" applyBorder="1" applyProtection="1"/>
    <xf numFmtId="0" fontId="2" fillId="0" borderId="30" xfId="0" applyFont="1" applyBorder="1" applyAlignment="1" applyProtection="1">
      <alignment wrapText="1"/>
    </xf>
    <xf numFmtId="0" fontId="0" fillId="17" borderId="0" xfId="0" applyFont="1" applyFill="1" applyAlignment="1" applyProtection="1">
      <alignment wrapText="1"/>
    </xf>
    <xf numFmtId="0" fontId="0" fillId="17" borderId="1" xfId="0" applyFont="1" applyFill="1" applyBorder="1" applyAlignment="1" applyProtection="1">
      <alignment wrapText="1"/>
    </xf>
    <xf numFmtId="0" fontId="0" fillId="0" borderId="0" xfId="0" applyFill="1" applyProtection="1"/>
    <xf numFmtId="0" fontId="2" fillId="0" borderId="49" xfId="0" applyFont="1" applyBorder="1" applyAlignment="1" applyProtection="1">
      <alignment wrapText="1"/>
    </xf>
    <xf numFmtId="0" fontId="2" fillId="11" borderId="1" xfId="0" applyFont="1" applyFill="1" applyBorder="1" applyProtection="1"/>
    <xf numFmtId="0" fontId="0" fillId="0" borderId="1" xfId="1" applyNumberFormat="1" applyFont="1" applyFill="1" applyBorder="1" applyAlignment="1" applyProtection="1">
      <alignment vertical="top" wrapText="1" shrinkToFit="1"/>
    </xf>
    <xf numFmtId="44" fontId="0" fillId="18" borderId="1" xfId="0" applyNumberFormat="1" applyFont="1" applyFill="1" applyBorder="1" applyProtection="1"/>
    <xf numFmtId="0" fontId="2" fillId="2" borderId="17" xfId="3" applyFont="1" applyFill="1" applyBorder="1" applyAlignment="1" applyProtection="1">
      <alignment horizontal="right" vertical="top"/>
    </xf>
    <xf numFmtId="0" fontId="1" fillId="0" borderId="18" xfId="3" applyFont="1" applyFill="1" applyBorder="1" applyAlignment="1" applyProtection="1">
      <alignment horizontal="center" vertical="top"/>
    </xf>
    <xf numFmtId="0" fontId="1" fillId="4" borderId="10" xfId="3" applyFont="1" applyFill="1" applyBorder="1" applyAlignment="1" applyProtection="1">
      <alignment horizontal="right" vertical="top"/>
      <protection locked="0"/>
    </xf>
    <xf numFmtId="0" fontId="1" fillId="0" borderId="19" xfId="3" applyFont="1" applyFill="1" applyBorder="1" applyAlignment="1" applyProtection="1">
      <alignment horizontal="center" vertical="top"/>
    </xf>
    <xf numFmtId="0" fontId="1" fillId="4" borderId="12" xfId="3" applyFont="1" applyFill="1" applyBorder="1" applyAlignment="1" applyProtection="1">
      <alignment horizontal="right" vertical="top"/>
      <protection locked="0"/>
    </xf>
    <xf numFmtId="0" fontId="1" fillId="0" borderId="0" xfId="3" applyFont="1" applyFill="1" applyProtection="1"/>
    <xf numFmtId="0" fontId="1" fillId="0" borderId="0" xfId="3" applyFont="1" applyFill="1" applyBorder="1" applyAlignment="1" applyProtection="1">
      <alignment horizontal="center" vertical="top"/>
    </xf>
    <xf numFmtId="0" fontId="1" fillId="0" borderId="0" xfId="3" applyFont="1" applyFill="1" applyBorder="1" applyProtection="1"/>
    <xf numFmtId="0" fontId="1" fillId="0" borderId="0" xfId="3" applyFont="1" applyFill="1" applyBorder="1" applyAlignment="1" applyProtection="1">
      <alignment horizontal="right" vertical="top"/>
    </xf>
    <xf numFmtId="0" fontId="14" fillId="2" borderId="8" xfId="3" applyFont="1" applyFill="1" applyBorder="1" applyAlignment="1" applyProtection="1">
      <alignment horizontal="right" vertical="top"/>
    </xf>
    <xf numFmtId="0" fontId="1" fillId="4" borderId="17" xfId="3" applyFont="1" applyFill="1" applyBorder="1" applyAlignment="1" applyProtection="1">
      <alignment horizontal="right" vertical="top"/>
      <protection locked="0"/>
    </xf>
    <xf numFmtId="0" fontId="1" fillId="4" borderId="46" xfId="3" applyFont="1" applyFill="1" applyBorder="1" applyAlignment="1" applyProtection="1">
      <alignment horizontal="right" vertical="top"/>
      <protection locked="0"/>
    </xf>
    <xf numFmtId="44" fontId="1" fillId="6" borderId="1" xfId="1" applyFont="1" applyFill="1" applyBorder="1" applyAlignment="1" applyProtection="1">
      <alignment wrapText="1"/>
      <protection locked="0"/>
    </xf>
    <xf numFmtId="44" fontId="0" fillId="7" borderId="1" xfId="0" applyNumberFormat="1" applyFill="1" applyBorder="1" applyProtection="1">
      <protection hidden="1"/>
    </xf>
    <xf numFmtId="44" fontId="0" fillId="7" borderId="49" xfId="0" applyNumberFormat="1" applyFill="1" applyBorder="1" applyProtection="1">
      <protection hidden="1"/>
    </xf>
    <xf numFmtId="44" fontId="0" fillId="7" borderId="30" xfId="0" applyNumberFormat="1" applyFill="1" applyBorder="1" applyProtection="1">
      <protection hidden="1"/>
    </xf>
    <xf numFmtId="44" fontId="2" fillId="0" borderId="1" xfId="0" applyNumberFormat="1" applyFont="1" applyBorder="1" applyProtection="1">
      <protection hidden="1"/>
    </xf>
    <xf numFmtId="44" fontId="2" fillId="0" borderId="49" xfId="0" applyNumberFormat="1" applyFont="1" applyBorder="1" applyProtection="1">
      <protection hidden="1"/>
    </xf>
    <xf numFmtId="44" fontId="11" fillId="16" borderId="30" xfId="6" applyNumberFormat="1" applyBorder="1" applyProtection="1">
      <protection hidden="1"/>
    </xf>
    <xf numFmtId="0" fontId="2" fillId="6" borderId="13" xfId="3" applyFont="1" applyFill="1" applyBorder="1" applyProtection="1">
      <protection hidden="1"/>
    </xf>
    <xf numFmtId="44" fontId="2" fillId="4" borderId="6" xfId="4" applyFont="1" applyFill="1" applyBorder="1" applyProtection="1">
      <protection hidden="1"/>
    </xf>
    <xf numFmtId="0" fontId="0" fillId="0" borderId="0" xfId="0" applyFont="1" applyFill="1" applyProtection="1">
      <protection hidden="1"/>
    </xf>
    <xf numFmtId="10" fontId="2" fillId="0" borderId="0" xfId="5" applyNumberFormat="1" applyFont="1" applyFill="1" applyBorder="1" applyProtection="1">
      <protection hidden="1"/>
    </xf>
    <xf numFmtId="0" fontId="0" fillId="0" borderId="0" xfId="3" applyFont="1" applyFill="1" applyProtection="1">
      <protection hidden="1"/>
    </xf>
    <xf numFmtId="0" fontId="2" fillId="2" borderId="6" xfId="3" applyFont="1" applyFill="1" applyBorder="1" applyAlignment="1" applyProtection="1">
      <alignment vertical="top" wrapText="1"/>
      <protection hidden="1"/>
    </xf>
    <xf numFmtId="0" fontId="2" fillId="2" borderId="14" xfId="3" applyFont="1" applyFill="1" applyBorder="1" applyAlignment="1" applyProtection="1">
      <alignment vertical="top"/>
      <protection hidden="1"/>
    </xf>
    <xf numFmtId="0" fontId="2" fillId="0" borderId="0" xfId="3" applyFont="1" applyFill="1" applyBorder="1" applyAlignment="1" applyProtection="1">
      <alignment vertical="top" wrapText="1"/>
      <protection hidden="1"/>
    </xf>
    <xf numFmtId="10" fontId="0" fillId="7" borderId="21" xfId="5" applyNumberFormat="1" applyFont="1" applyFill="1" applyBorder="1" applyProtection="1">
      <protection hidden="1"/>
    </xf>
    <xf numFmtId="10" fontId="0" fillId="0" borderId="0" xfId="5" applyNumberFormat="1" applyFont="1" applyFill="1" applyBorder="1" applyProtection="1">
      <protection hidden="1"/>
    </xf>
    <xf numFmtId="0" fontId="0" fillId="6" borderId="22" xfId="3" applyFont="1" applyFill="1" applyBorder="1" applyAlignment="1" applyProtection="1">
      <alignment vertical="top" wrapText="1" shrinkToFit="1"/>
      <protection hidden="1"/>
    </xf>
    <xf numFmtId="44" fontId="0" fillId="4" borderId="1" xfId="1" applyFont="1" applyFill="1" applyBorder="1" applyProtection="1">
      <protection hidden="1"/>
    </xf>
    <xf numFmtId="0" fontId="2" fillId="0" borderId="0" xfId="0" applyFont="1" applyFill="1" applyAlignment="1" applyProtection="1">
      <alignment horizontal="right"/>
      <protection hidden="1"/>
    </xf>
    <xf numFmtId="44" fontId="2" fillId="3" borderId="1" xfId="0" applyNumberFormat="1" applyFont="1" applyFill="1" applyBorder="1" applyProtection="1">
      <protection hidden="1"/>
    </xf>
    <xf numFmtId="0" fontId="2" fillId="3" borderId="6" xfId="3" applyFont="1" applyFill="1" applyBorder="1" applyProtection="1">
      <protection hidden="1"/>
    </xf>
    <xf numFmtId="44" fontId="2" fillId="3" borderId="14" xfId="4" applyFont="1" applyFill="1" applyBorder="1" applyProtection="1">
      <protection hidden="1"/>
    </xf>
    <xf numFmtId="10" fontId="2" fillId="3" borderId="6" xfId="5" applyNumberFormat="1" applyFont="1" applyFill="1" applyBorder="1" applyProtection="1">
      <protection hidden="1"/>
    </xf>
    <xf numFmtId="0" fontId="2" fillId="0" borderId="0" xfId="3" applyFont="1" applyFill="1" applyProtection="1">
      <protection hidden="1"/>
    </xf>
    <xf numFmtId="0" fontId="0" fillId="2" borderId="13" xfId="3" applyFont="1" applyFill="1" applyBorder="1" applyAlignment="1" applyProtection="1">
      <alignment wrapText="1"/>
      <protection hidden="1"/>
    </xf>
    <xf numFmtId="0" fontId="2" fillId="2" borderId="6" xfId="3" applyFont="1" applyFill="1" applyBorder="1" applyAlignment="1" applyProtection="1">
      <alignment vertical="top"/>
      <protection hidden="1"/>
    </xf>
    <xf numFmtId="0" fontId="2" fillId="2" borderId="34" xfId="3" applyFont="1" applyFill="1" applyBorder="1" applyAlignment="1" applyProtection="1">
      <alignment vertical="top" wrapText="1"/>
      <protection hidden="1"/>
    </xf>
    <xf numFmtId="10" fontId="0" fillId="7" borderId="37" xfId="5" applyNumberFormat="1" applyFont="1" applyFill="1" applyBorder="1" applyProtection="1">
      <protection hidden="1"/>
    </xf>
    <xf numFmtId="0" fontId="2" fillId="3" borderId="13" xfId="3" applyFont="1" applyFill="1" applyBorder="1" applyProtection="1">
      <protection hidden="1"/>
    </xf>
    <xf numFmtId="44" fontId="2" fillId="3" borderId="6" xfId="4" applyFont="1" applyFill="1" applyBorder="1" applyProtection="1">
      <protection hidden="1"/>
    </xf>
    <xf numFmtId="0" fontId="2" fillId="2" borderId="13" xfId="3" applyFont="1" applyFill="1" applyBorder="1" applyAlignment="1" applyProtection="1">
      <alignment vertical="top" wrapText="1"/>
      <protection hidden="1"/>
    </xf>
    <xf numFmtId="10" fontId="0" fillId="7" borderId="38" xfId="5" applyNumberFormat="1" applyFont="1" applyFill="1" applyBorder="1" applyProtection="1">
      <protection hidden="1"/>
    </xf>
    <xf numFmtId="0" fontId="2" fillId="2" borderId="6" xfId="3" applyFont="1" applyFill="1" applyBorder="1" applyAlignment="1" applyProtection="1">
      <alignment horizontal="left" vertical="top" wrapText="1"/>
      <protection hidden="1"/>
    </xf>
    <xf numFmtId="0" fontId="2" fillId="2" borderId="26" xfId="3" applyFont="1" applyFill="1" applyBorder="1" applyAlignment="1" applyProtection="1">
      <alignment horizontal="left" vertical="top" wrapText="1"/>
      <protection hidden="1"/>
    </xf>
    <xf numFmtId="0" fontId="2" fillId="2" borderId="11" xfId="3" applyFont="1" applyFill="1" applyBorder="1" applyAlignment="1" applyProtection="1">
      <alignment horizontal="left" vertical="top" wrapText="1"/>
      <protection hidden="1"/>
    </xf>
    <xf numFmtId="0" fontId="2" fillId="2" borderId="7" xfId="3" applyFont="1" applyFill="1" applyBorder="1" applyAlignment="1" applyProtection="1">
      <alignment horizontal="left" vertical="top" wrapText="1"/>
      <protection hidden="1"/>
    </xf>
    <xf numFmtId="0" fontId="2" fillId="2" borderId="8" xfId="3" applyFont="1" applyFill="1" applyBorder="1" applyAlignment="1" applyProtection="1">
      <alignment horizontal="left" vertical="top" wrapText="1"/>
      <protection hidden="1"/>
    </xf>
    <xf numFmtId="164" fontId="0" fillId="4" borderId="31" xfId="3" applyNumberFormat="1" applyFont="1" applyFill="1" applyBorder="1" applyProtection="1">
      <protection hidden="1"/>
    </xf>
    <xf numFmtId="44" fontId="0" fillId="7" borderId="32" xfId="3" applyNumberFormat="1" applyFont="1" applyFill="1" applyBorder="1" applyProtection="1">
      <protection hidden="1"/>
    </xf>
    <xf numFmtId="10" fontId="0" fillId="7" borderId="17" xfId="5" applyNumberFormat="1" applyFont="1" applyFill="1" applyBorder="1" applyProtection="1">
      <protection hidden="1"/>
    </xf>
    <xf numFmtId="164" fontId="0" fillId="4" borderId="5" xfId="3" applyNumberFormat="1" applyFont="1" applyFill="1" applyBorder="1" applyProtection="1">
      <protection hidden="1"/>
    </xf>
    <xf numFmtId="44" fontId="0" fillId="7" borderId="9" xfId="3" applyNumberFormat="1" applyFont="1" applyFill="1" applyBorder="1" applyProtection="1">
      <protection hidden="1"/>
    </xf>
    <xf numFmtId="10" fontId="0" fillId="7" borderId="10" xfId="5" applyNumberFormat="1" applyFont="1" applyFill="1" applyBorder="1" applyProtection="1">
      <protection hidden="1"/>
    </xf>
    <xf numFmtId="0" fontId="0" fillId="6" borderId="29" xfId="3" applyFont="1" applyFill="1" applyBorder="1" applyAlignment="1" applyProtection="1">
      <alignment vertical="top" wrapText="1" shrinkToFit="1"/>
      <protection hidden="1"/>
    </xf>
    <xf numFmtId="44" fontId="2" fillId="3" borderId="26" xfId="3" applyNumberFormat="1" applyFont="1" applyFill="1" applyBorder="1" applyProtection="1">
      <protection hidden="1"/>
    </xf>
    <xf numFmtId="44" fontId="2" fillId="3" borderId="11" xfId="3" applyNumberFormat="1" applyFont="1" applyFill="1" applyBorder="1" applyProtection="1">
      <protection hidden="1"/>
    </xf>
    <xf numFmtId="44" fontId="2" fillId="3" borderId="7" xfId="3" applyNumberFormat="1" applyFont="1" applyFill="1" applyBorder="1" applyProtection="1">
      <protection hidden="1"/>
    </xf>
    <xf numFmtId="10" fontId="2" fillId="3" borderId="8" xfId="5" applyNumberFormat="1" applyFont="1" applyFill="1" applyBorder="1" applyProtection="1">
      <protection hidden="1"/>
    </xf>
    <xf numFmtId="44" fontId="2" fillId="3" borderId="6" xfId="3" applyNumberFormat="1" applyFont="1" applyFill="1" applyBorder="1" applyProtection="1">
      <protection hidden="1"/>
    </xf>
    <xf numFmtId="0" fontId="2" fillId="0" borderId="0" xfId="3" applyFont="1" applyFill="1" applyBorder="1" applyProtection="1">
      <protection hidden="1"/>
    </xf>
    <xf numFmtId="44" fontId="2" fillId="0" borderId="0" xfId="3" applyNumberFormat="1" applyFont="1" applyFill="1" applyBorder="1" applyProtection="1">
      <protection hidden="1"/>
    </xf>
    <xf numFmtId="9" fontId="0" fillId="0" borderId="0" xfId="5" applyFont="1" applyFill="1" applyBorder="1" applyProtection="1">
      <protection hidden="1"/>
    </xf>
    <xf numFmtId="44" fontId="2" fillId="8" borderId="14" xfId="3" applyNumberFormat="1" applyFont="1" applyFill="1" applyBorder="1" applyProtection="1">
      <protection hidden="1"/>
    </xf>
    <xf numFmtId="44" fontId="2" fillId="5" borderId="13" xfId="3" applyNumberFormat="1" applyFont="1" applyFill="1" applyBorder="1" applyProtection="1">
      <protection hidden="1"/>
    </xf>
    <xf numFmtId="10" fontId="2" fillId="5" borderId="8" xfId="5" applyNumberFormat="1" applyFont="1" applyFill="1" applyBorder="1" applyProtection="1">
      <protection hidden="1"/>
    </xf>
    <xf numFmtId="44" fontId="2" fillId="8" borderId="6" xfId="3" applyNumberFormat="1" applyFont="1" applyFill="1" applyBorder="1" applyProtection="1">
      <protection hidden="1"/>
    </xf>
    <xf numFmtId="10" fontId="2" fillId="5" borderId="8" xfId="5" applyNumberFormat="1" applyFont="1" applyFill="1" applyBorder="1" applyAlignment="1" applyProtection="1">
      <alignment horizontal="right"/>
      <protection hidden="1"/>
    </xf>
    <xf numFmtId="0" fontId="0" fillId="0" borderId="0" xfId="0" applyFont="1" applyProtection="1">
      <protection hidden="1"/>
    </xf>
    <xf numFmtId="0" fontId="2" fillId="2" borderId="1" xfId="0" applyFont="1" applyFill="1" applyBorder="1" applyProtection="1">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wrapText="1"/>
      <protection hidden="1"/>
    </xf>
    <xf numFmtId="0" fontId="0" fillId="7" borderId="1" xfId="0" applyFont="1" applyFill="1" applyBorder="1" applyProtection="1">
      <protection hidden="1"/>
    </xf>
    <xf numFmtId="44" fontId="0" fillId="6" borderId="1" xfId="1" applyFont="1" applyFill="1" applyBorder="1" applyProtection="1">
      <protection hidden="1"/>
    </xf>
    <xf numFmtId="44" fontId="2" fillId="7" borderId="1" xfId="1" applyFont="1" applyFill="1" applyBorder="1" applyProtection="1">
      <protection hidden="1"/>
    </xf>
    <xf numFmtId="0" fontId="2" fillId="3" borderId="1" xfId="0" applyFont="1" applyFill="1" applyBorder="1" applyProtection="1">
      <protection hidden="1"/>
    </xf>
    <xf numFmtId="0" fontId="2" fillId="19" borderId="1" xfId="0" applyFont="1" applyFill="1" applyBorder="1" applyProtection="1">
      <protection hidden="1"/>
    </xf>
    <xf numFmtId="10" fontId="0" fillId="19" borderId="1" xfId="2" applyNumberFormat="1" applyFont="1" applyFill="1" applyBorder="1" applyProtection="1">
      <protection hidden="1"/>
    </xf>
    <xf numFmtId="0" fontId="0" fillId="7" borderId="1" xfId="0" applyFont="1" applyFill="1" applyBorder="1" applyAlignment="1" applyProtection="1">
      <alignment wrapText="1" shrinkToFit="1"/>
      <protection hidden="1"/>
    </xf>
    <xf numFmtId="0" fontId="0" fillId="0" borderId="0" xfId="0" applyProtection="1">
      <protection hidden="1"/>
    </xf>
    <xf numFmtId="0" fontId="2" fillId="2" borderId="1" xfId="0" applyFont="1" applyFill="1" applyBorder="1" applyAlignment="1" applyProtection="1">
      <alignment vertical="top"/>
      <protection hidden="1"/>
    </xf>
    <xf numFmtId="0" fontId="0" fillId="0" borderId="0" xfId="0" applyAlignment="1" applyProtection="1">
      <alignment vertical="top"/>
      <protection hidden="1"/>
    </xf>
    <xf numFmtId="10" fontId="0" fillId="0" borderId="0" xfId="2" applyNumberFormat="1" applyFont="1" applyProtection="1">
      <protection hidden="1"/>
    </xf>
    <xf numFmtId="0" fontId="1" fillId="0" borderId="0" xfId="0" applyFont="1" applyAlignment="1" applyProtection="1">
      <alignment vertical="top"/>
      <protection hidden="1"/>
    </xf>
    <xf numFmtId="0" fontId="1" fillId="0" borderId="0" xfId="0" applyFont="1" applyProtection="1">
      <protection hidden="1"/>
    </xf>
    <xf numFmtId="0" fontId="2" fillId="18" borderId="1" xfId="0" applyFont="1" applyFill="1" applyBorder="1" applyAlignment="1" applyProtection="1">
      <alignment vertical="top" wrapText="1"/>
      <protection hidden="1"/>
    </xf>
    <xf numFmtId="44" fontId="2" fillId="0" borderId="0" xfId="1" applyFont="1" applyFill="1" applyBorder="1" applyAlignment="1" applyProtection="1">
      <alignment horizontal="left"/>
      <protection hidden="1"/>
    </xf>
    <xf numFmtId="0" fontId="0" fillId="2" borderId="1" xfId="0" applyFont="1" applyFill="1" applyBorder="1" applyAlignment="1" applyProtection="1">
      <alignment vertical="top" wrapText="1"/>
      <protection hidden="1"/>
    </xf>
    <xf numFmtId="44" fontId="0" fillId="4" borderId="1" xfId="1" applyFont="1" applyFill="1" applyBorder="1" applyAlignment="1" applyProtection="1">
      <alignment vertical="top"/>
      <protection hidden="1"/>
    </xf>
    <xf numFmtId="0" fontId="0" fillId="0" borderId="0" xfId="0" applyFont="1" applyProtection="1">
      <protection locked="0" hidden="1"/>
    </xf>
    <xf numFmtId="0" fontId="5" fillId="0" borderId="0" xfId="0" applyFont="1" applyProtection="1"/>
    <xf numFmtId="0" fontId="12" fillId="0" borderId="0" xfId="0" applyFont="1" applyProtection="1"/>
    <xf numFmtId="0" fontId="5" fillId="0" borderId="0" xfId="0" applyFont="1" applyFill="1" applyBorder="1" applyProtection="1"/>
    <xf numFmtId="9" fontId="5" fillId="0" borderId="0" xfId="0" applyNumberFormat="1" applyFont="1" applyAlignment="1" applyProtection="1">
      <alignment horizontal="left"/>
    </xf>
    <xf numFmtId="0" fontId="5" fillId="0" borderId="0" xfId="0" applyFont="1" applyFill="1" applyProtection="1"/>
    <xf numFmtId="0" fontId="10" fillId="10" borderId="1" xfId="0" applyFont="1" applyFill="1" applyBorder="1" applyAlignment="1" applyProtection="1">
      <alignment wrapText="1"/>
    </xf>
    <xf numFmtId="0" fontId="10" fillId="0" borderId="1" xfId="0" applyFont="1" applyFill="1" applyBorder="1" applyAlignment="1" applyProtection="1">
      <alignment textRotation="45"/>
    </xf>
    <xf numFmtId="0" fontId="10" fillId="0" borderId="0" xfId="0" applyFont="1" applyFill="1" applyProtection="1"/>
    <xf numFmtId="0" fontId="10" fillId="0" borderId="1" xfId="0" applyFont="1" applyFill="1" applyBorder="1" applyProtection="1"/>
    <xf numFmtId="9" fontId="10" fillId="15" borderId="1" xfId="2" applyFont="1" applyFill="1" applyBorder="1" applyProtection="1"/>
    <xf numFmtId="0" fontId="0" fillId="0" borderId="0" xfId="0" applyFont="1" applyFill="1" applyBorder="1" applyProtection="1">
      <protection hidden="1"/>
    </xf>
    <xf numFmtId="0" fontId="12" fillId="0" borderId="0" xfId="3" applyFont="1" applyFill="1" applyBorder="1" applyProtection="1">
      <protection hidden="1"/>
    </xf>
    <xf numFmtId="10" fontId="2" fillId="0" borderId="0" xfId="5" applyNumberFormat="1" applyFont="1" applyFill="1" applyBorder="1" applyAlignment="1" applyProtection="1">
      <alignment horizontal="right"/>
      <protection hidden="1"/>
    </xf>
    <xf numFmtId="0" fontId="2" fillId="0" borderId="0" xfId="4" applyNumberFormat="1" applyFont="1" applyFill="1" applyBorder="1" applyProtection="1">
      <protection hidden="1"/>
    </xf>
    <xf numFmtId="0" fontId="5" fillId="0" borderId="0" xfId="0" applyFont="1" applyAlignment="1" applyProtection="1">
      <alignment wrapText="1" shrinkToFit="1"/>
    </xf>
    <xf numFmtId="44" fontId="5" fillId="0" borderId="0" xfId="0" applyNumberFormat="1" applyFont="1" applyProtection="1"/>
    <xf numFmtId="0" fontId="0" fillId="7" borderId="5" xfId="0" applyFill="1" applyBorder="1" applyAlignment="1" applyProtection="1">
      <alignment vertical="top"/>
      <protection hidden="1"/>
    </xf>
    <xf numFmtId="0" fontId="0" fillId="7" borderId="30" xfId="0" applyFill="1" applyBorder="1" applyAlignment="1" applyProtection="1">
      <alignment vertical="top"/>
      <protection hidden="1"/>
    </xf>
    <xf numFmtId="0" fontId="5" fillId="0" borderId="0" xfId="0" applyFont="1" applyProtection="1">
      <protection hidden="1"/>
    </xf>
    <xf numFmtId="0" fontId="5" fillId="0" borderId="0" xfId="0" applyFont="1" applyBorder="1"/>
    <xf numFmtId="0" fontId="0" fillId="0" borderId="0" xfId="0" applyBorder="1" applyProtection="1">
      <protection hidden="1"/>
    </xf>
    <xf numFmtId="44" fontId="0" fillId="6" borderId="1" xfId="1" applyFont="1" applyFill="1" applyBorder="1" applyAlignment="1" applyProtection="1">
      <alignment vertical="top" wrapText="1"/>
      <protection locked="0"/>
    </xf>
    <xf numFmtId="0" fontId="1" fillId="6" borderId="1" xfId="1" applyNumberFormat="1" applyFont="1" applyFill="1" applyBorder="1" applyAlignment="1" applyProtection="1">
      <alignment wrapText="1"/>
      <protection locked="0"/>
    </xf>
    <xf numFmtId="10" fontId="2" fillId="7" borderId="7" xfId="5" applyNumberFormat="1" applyFont="1" applyFill="1" applyBorder="1" applyAlignment="1" applyProtection="1">
      <alignment wrapText="1"/>
      <protection hidden="1"/>
    </xf>
    <xf numFmtId="0" fontId="0" fillId="4" borderId="10" xfId="3" applyFont="1" applyFill="1" applyBorder="1" applyAlignment="1" applyProtection="1">
      <alignment horizontal="right" vertical="top"/>
      <protection locked="0"/>
    </xf>
    <xf numFmtId="0" fontId="0" fillId="0" borderId="0" xfId="0" applyFont="1" applyFill="1" applyAlignment="1" applyProtection="1">
      <alignment horizontal="right"/>
      <protection hidden="1"/>
    </xf>
    <xf numFmtId="0" fontId="1" fillId="0" borderId="0" xfId="3" applyFont="1" applyFill="1" applyBorder="1" applyAlignment="1" applyProtection="1">
      <alignment horizontal="left" vertical="top" wrapText="1"/>
    </xf>
    <xf numFmtId="0" fontId="0" fillId="6" borderId="1" xfId="0" applyFill="1" applyBorder="1"/>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1" fillId="4" borderId="1" xfId="3" applyFont="1" applyFill="1" applyBorder="1" applyAlignment="1" applyProtection="1">
      <alignment horizontal="left" vertical="top" wrapText="1" shrinkToFit="1"/>
      <protection locked="0"/>
    </xf>
    <xf numFmtId="0" fontId="2" fillId="12" borderId="1" xfId="3" applyFont="1" applyFill="1" applyBorder="1" applyAlignment="1" applyProtection="1">
      <alignment vertical="top" wrapText="1"/>
      <protection hidden="1"/>
    </xf>
    <xf numFmtId="44" fontId="1" fillId="7" borderId="5" xfId="1" applyFont="1" applyFill="1" applyBorder="1" applyAlignment="1" applyProtection="1">
      <alignment horizontal="center"/>
      <protection hidden="1"/>
    </xf>
    <xf numFmtId="44" fontId="1" fillId="7" borderId="30" xfId="1" applyFont="1" applyFill="1" applyBorder="1" applyAlignment="1" applyProtection="1">
      <alignment horizontal="center"/>
      <protection hidden="1"/>
    </xf>
    <xf numFmtId="44" fontId="0" fillId="0" borderId="0" xfId="0" applyNumberFormat="1" applyFont="1" applyFill="1" applyProtection="1">
      <protection hidden="1"/>
    </xf>
    <xf numFmtId="0" fontId="15" fillId="0" borderId="0" xfId="0" applyFont="1" applyProtection="1"/>
    <xf numFmtId="0" fontId="15" fillId="0" borderId="0" xfId="0" applyFont="1" applyProtection="1">
      <protection hidden="1"/>
    </xf>
    <xf numFmtId="0" fontId="15" fillId="0" borderId="0" xfId="0" applyFont="1" applyFill="1" applyProtection="1">
      <protection hidden="1"/>
    </xf>
    <xf numFmtId="0" fontId="15" fillId="0" borderId="0" xfId="0" applyFont="1" applyAlignment="1" applyProtection="1">
      <alignment vertical="top"/>
      <protection hidden="1"/>
    </xf>
    <xf numFmtId="0" fontId="0" fillId="0" borderId="0" xfId="0" applyFont="1" applyProtection="1"/>
    <xf numFmtId="44" fontId="1" fillId="6" borderId="1" xfId="1" applyNumberFormat="1" applyFont="1" applyFill="1" applyBorder="1" applyAlignment="1" applyProtection="1">
      <alignment horizontal="right" wrapText="1"/>
      <protection locked="0"/>
    </xf>
    <xf numFmtId="0" fontId="0" fillId="0" borderId="0" xfId="0" applyFont="1" applyAlignment="1" applyProtection="1">
      <alignment vertical="top"/>
      <protection hidden="1"/>
    </xf>
    <xf numFmtId="0" fontId="16" fillId="0" borderId="0" xfId="0" applyFont="1" applyProtection="1">
      <protection hidden="1"/>
    </xf>
    <xf numFmtId="0" fontId="16" fillId="0" borderId="0" xfId="0" applyFont="1" applyProtection="1"/>
    <xf numFmtId="0" fontId="17" fillId="0" borderId="0" xfId="0" applyFont="1" applyProtection="1"/>
    <xf numFmtId="0" fontId="5" fillId="0" borderId="0" xfId="0" applyFont="1" applyAlignment="1" applyProtection="1">
      <alignment vertical="top"/>
      <protection hidden="1"/>
    </xf>
    <xf numFmtId="44" fontId="12" fillId="0" borderId="0" xfId="0" applyNumberFormat="1" applyFont="1" applyProtection="1"/>
    <xf numFmtId="0" fontId="12" fillId="0" borderId="0" xfId="0" applyFont="1" applyFill="1" applyProtection="1">
      <protection hidden="1"/>
    </xf>
    <xf numFmtId="0" fontId="16" fillId="0" borderId="0" xfId="0" applyFont="1" applyFill="1" applyBorder="1" applyProtection="1">
      <protection hidden="1"/>
    </xf>
    <xf numFmtId="44" fontId="0" fillId="7" borderId="1" xfId="0" applyNumberFormat="1" applyFill="1" applyBorder="1" applyProtection="1">
      <protection locked="0"/>
    </xf>
    <xf numFmtId="0" fontId="0" fillId="6" borderId="5" xfId="0" applyFill="1" applyBorder="1" applyAlignment="1" applyProtection="1">
      <protection locked="0"/>
    </xf>
    <xf numFmtId="0" fontId="0" fillId="6" borderId="30" xfId="0" applyFill="1" applyBorder="1" applyAlignment="1" applyProtection="1">
      <protection locked="0"/>
    </xf>
    <xf numFmtId="0" fontId="0" fillId="6" borderId="5" xfId="0" applyFont="1" applyFill="1" applyBorder="1" applyAlignment="1" applyProtection="1">
      <alignment wrapText="1" shrinkToFit="1"/>
      <protection locked="0"/>
    </xf>
    <xf numFmtId="0" fontId="0" fillId="6" borderId="23" xfId="0" applyFont="1" applyFill="1" applyBorder="1" applyAlignment="1" applyProtection="1">
      <alignment wrapText="1" shrinkToFit="1"/>
      <protection locked="0"/>
    </xf>
    <xf numFmtId="0" fontId="0" fillId="6" borderId="30" xfId="0" applyFont="1" applyFill="1" applyBorder="1" applyAlignment="1" applyProtection="1">
      <alignment wrapText="1" shrinkToFit="1"/>
      <protection locked="0"/>
    </xf>
    <xf numFmtId="0" fontId="2" fillId="0" borderId="4" xfId="0" applyFont="1" applyBorder="1" applyAlignment="1" applyProtection="1"/>
    <xf numFmtId="0" fontId="2" fillId="2" borderId="5" xfId="0" applyFont="1" applyFill="1" applyBorder="1" applyAlignment="1" applyProtection="1">
      <alignment horizontal="left"/>
    </xf>
    <xf numFmtId="0" fontId="2" fillId="2" borderId="23" xfId="0" applyFont="1" applyFill="1" applyBorder="1" applyAlignment="1" applyProtection="1">
      <alignment horizontal="left"/>
    </xf>
    <xf numFmtId="0" fontId="2" fillId="2" borderId="30" xfId="0" applyFont="1" applyFill="1" applyBorder="1" applyAlignment="1" applyProtection="1">
      <alignment horizontal="left"/>
    </xf>
    <xf numFmtId="0" fontId="0" fillId="6" borderId="1" xfId="0" applyFill="1" applyBorder="1" applyAlignment="1" applyProtection="1">
      <protection locked="0"/>
    </xf>
    <xf numFmtId="0" fontId="2" fillId="0" borderId="4" xfId="0" applyFont="1" applyBorder="1" applyAlignment="1" applyProtection="1">
      <alignment wrapText="1"/>
    </xf>
    <xf numFmtId="0" fontId="2" fillId="0" borderId="45" xfId="0" applyFont="1" applyBorder="1" applyAlignment="1" applyProtection="1">
      <alignment wrapText="1"/>
    </xf>
    <xf numFmtId="0" fontId="0" fillId="2" borderId="5" xfId="0" applyFont="1" applyFill="1" applyBorder="1" applyAlignment="1" applyProtection="1">
      <alignment horizontal="center"/>
      <protection locked="0"/>
    </xf>
    <xf numFmtId="0" fontId="0" fillId="2" borderId="23" xfId="0" applyFont="1" applyFill="1" applyBorder="1" applyAlignment="1" applyProtection="1">
      <alignment horizontal="center"/>
      <protection locked="0"/>
    </xf>
    <xf numFmtId="0" fontId="0" fillId="2" borderId="30" xfId="0" applyFont="1" applyFill="1" applyBorder="1" applyAlignment="1" applyProtection="1">
      <alignment horizontal="center"/>
      <protection locked="0"/>
    </xf>
    <xf numFmtId="0" fontId="5" fillId="0" borderId="0" xfId="0" applyFont="1" applyAlignment="1" applyProtection="1">
      <alignment wrapText="1" shrinkToFit="1"/>
    </xf>
    <xf numFmtId="0" fontId="2" fillId="8" borderId="13" xfId="3" applyFont="1" applyFill="1" applyBorder="1" applyAlignment="1" applyProtection="1">
      <protection hidden="1"/>
    </xf>
    <xf numFmtId="0" fontId="2" fillId="8" borderId="14" xfId="3" applyFont="1" applyFill="1" applyBorder="1" applyAlignment="1" applyProtection="1">
      <protection hidden="1"/>
    </xf>
    <xf numFmtId="0" fontId="0" fillId="0" borderId="0" xfId="0" applyFont="1" applyFill="1" applyAlignment="1" applyProtection="1">
      <alignment horizontal="center"/>
      <protection hidden="1"/>
    </xf>
    <xf numFmtId="0" fontId="15" fillId="0" borderId="16" xfId="0" applyFont="1" applyFill="1" applyBorder="1" applyAlignment="1" applyProtection="1">
      <alignment horizontal="center" wrapText="1" shrinkToFit="1"/>
      <protection hidden="1"/>
    </xf>
    <xf numFmtId="0" fontId="15" fillId="0" borderId="0" xfId="0" applyFont="1" applyFill="1" applyBorder="1" applyAlignment="1" applyProtection="1">
      <alignment horizontal="center" wrapText="1" shrinkToFit="1"/>
      <protection hidden="1"/>
    </xf>
    <xf numFmtId="0" fontId="4" fillId="9" borderId="13" xfId="0" applyFont="1" applyFill="1" applyBorder="1" applyAlignment="1" applyProtection="1">
      <alignment wrapText="1" shrinkToFit="1"/>
    </xf>
    <xf numFmtId="0" fontId="4" fillId="9" borderId="14" xfId="0" applyFont="1" applyFill="1" applyBorder="1" applyAlignment="1" applyProtection="1">
      <alignment wrapText="1" shrinkToFit="1"/>
    </xf>
    <xf numFmtId="0" fontId="4" fillId="9" borderId="34" xfId="0" applyFont="1" applyFill="1" applyBorder="1" applyAlignment="1" applyProtection="1">
      <alignment wrapText="1" shrinkToFit="1"/>
    </xf>
    <xf numFmtId="0" fontId="4" fillId="9" borderId="13" xfId="0" applyFont="1" applyFill="1" applyBorder="1" applyAlignment="1" applyProtection="1"/>
    <xf numFmtId="0" fontId="4" fillId="9" borderId="14" xfId="0" applyFont="1" applyFill="1" applyBorder="1" applyAlignment="1" applyProtection="1"/>
    <xf numFmtId="0" fontId="4" fillId="9" borderId="34" xfId="0" applyFont="1" applyFill="1" applyBorder="1" applyAlignment="1" applyProtection="1"/>
    <xf numFmtId="0" fontId="0" fillId="7" borderId="25" xfId="0"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45" xfId="0" applyFont="1" applyFill="1" applyBorder="1" applyAlignment="1" applyProtection="1">
      <alignment vertical="top" wrapText="1"/>
    </xf>
    <xf numFmtId="0" fontId="2" fillId="7" borderId="13" xfId="3" applyFont="1" applyFill="1" applyBorder="1" applyAlignment="1" applyProtection="1">
      <alignment horizontal="left" vertical="top" wrapText="1"/>
    </xf>
    <xf numFmtId="0" fontId="2" fillId="7" borderId="14" xfId="3" applyFont="1" applyFill="1" applyBorder="1" applyAlignment="1" applyProtection="1">
      <alignment horizontal="left" vertical="top" wrapText="1"/>
    </xf>
    <xf numFmtId="0" fontId="2" fillId="7" borderId="26" xfId="3" applyFont="1" applyFill="1" applyBorder="1" applyAlignment="1" applyProtection="1">
      <alignment horizontal="left" vertical="top" wrapText="1"/>
    </xf>
    <xf numFmtId="0" fontId="2" fillId="7" borderId="15" xfId="3" applyFont="1" applyFill="1" applyBorder="1" applyAlignment="1" applyProtection="1">
      <alignment horizontal="left" vertical="top" wrapText="1"/>
    </xf>
    <xf numFmtId="0" fontId="2" fillId="7" borderId="16" xfId="3" applyFont="1" applyFill="1" applyBorder="1" applyAlignment="1" applyProtection="1">
      <alignment horizontal="left" vertical="top" wrapText="1"/>
    </xf>
    <xf numFmtId="0" fontId="2" fillId="7" borderId="27" xfId="3"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1" fillId="0" borderId="3" xfId="3" applyFont="1" applyFill="1" applyBorder="1" applyAlignment="1" applyProtection="1">
      <alignment horizontal="left" vertical="top" wrapText="1"/>
    </xf>
    <xf numFmtId="0" fontId="1" fillId="0" borderId="20" xfId="3" applyFont="1" applyFill="1" applyBorder="1" applyAlignment="1" applyProtection="1">
      <alignment horizontal="left" vertical="top" wrapText="1"/>
    </xf>
    <xf numFmtId="0" fontId="1" fillId="0" borderId="28" xfId="3" applyFont="1" applyFill="1" applyBorder="1" applyAlignment="1" applyProtection="1">
      <alignment horizontal="left" vertical="top" wrapText="1"/>
    </xf>
    <xf numFmtId="0" fontId="14" fillId="7" borderId="15" xfId="3" applyFont="1" applyFill="1" applyBorder="1" applyAlignment="1" applyProtection="1">
      <alignment horizontal="left" vertical="top" wrapText="1"/>
    </xf>
    <xf numFmtId="0" fontId="14" fillId="7" borderId="16" xfId="3" applyFont="1" applyFill="1" applyBorder="1" applyAlignment="1" applyProtection="1">
      <alignment horizontal="left" vertical="top" wrapText="1"/>
    </xf>
    <xf numFmtId="0" fontId="14" fillId="7" borderId="27" xfId="3" applyFont="1" applyFill="1" applyBorder="1" applyAlignment="1" applyProtection="1">
      <alignment horizontal="left" vertical="top" wrapText="1"/>
    </xf>
    <xf numFmtId="0" fontId="0" fillId="7" borderId="42" xfId="0" applyFont="1" applyFill="1" applyBorder="1" applyAlignment="1" applyProtection="1">
      <alignment vertical="top" wrapText="1"/>
    </xf>
    <xf numFmtId="0" fontId="0" fillId="7" borderId="43" xfId="0" applyFont="1" applyFill="1" applyBorder="1" applyAlignment="1" applyProtection="1">
      <alignment vertical="top" wrapText="1"/>
    </xf>
    <xf numFmtId="0" fontId="0" fillId="7" borderId="44" xfId="0" applyFont="1" applyFill="1" applyBorder="1" applyAlignment="1" applyProtection="1">
      <alignment vertical="top" wrapText="1"/>
    </xf>
    <xf numFmtId="0" fontId="0" fillId="7" borderId="40" xfId="0" applyFont="1" applyFill="1" applyBorder="1" applyAlignment="1" applyProtection="1">
      <alignment vertical="top" wrapText="1"/>
    </xf>
    <xf numFmtId="0" fontId="0" fillId="7" borderId="41" xfId="0" applyFont="1" applyFill="1" applyBorder="1" applyAlignment="1" applyProtection="1">
      <alignment vertical="top" wrapText="1"/>
    </xf>
    <xf numFmtId="0" fontId="0" fillId="7" borderId="33" xfId="0" applyFont="1" applyFill="1" applyBorder="1" applyAlignment="1" applyProtection="1">
      <alignment vertical="top" wrapText="1"/>
    </xf>
    <xf numFmtId="0" fontId="15" fillId="0" borderId="14" xfId="0" applyFont="1" applyFill="1" applyBorder="1" applyAlignment="1" applyProtection="1">
      <alignment horizontal="center"/>
    </xf>
    <xf numFmtId="0" fontId="0" fillId="6" borderId="1" xfId="0" applyFill="1" applyBorder="1" applyAlignment="1"/>
    <xf numFmtId="0" fontId="0" fillId="7" borderId="5" xfId="0" applyFont="1" applyFill="1" applyBorder="1" applyAlignment="1" applyProtection="1">
      <alignment horizontal="left" vertical="top"/>
      <protection locked="0" hidden="1"/>
    </xf>
    <xf numFmtId="0" fontId="0" fillId="7" borderId="23" xfId="0" applyFont="1" applyFill="1" applyBorder="1" applyAlignment="1" applyProtection="1">
      <alignment horizontal="left" vertical="top"/>
      <protection locked="0" hidden="1"/>
    </xf>
    <xf numFmtId="0" fontId="0" fillId="7" borderId="30" xfId="0" applyFont="1" applyFill="1" applyBorder="1" applyAlignment="1" applyProtection="1">
      <alignment horizontal="left" vertical="top"/>
      <protection locked="0" hidden="1"/>
    </xf>
    <xf numFmtId="0" fontId="2" fillId="2" borderId="5" xfId="0" applyFont="1" applyFill="1" applyBorder="1" applyAlignment="1" applyProtection="1">
      <alignment horizontal="left" vertical="top" wrapText="1"/>
      <protection locked="0" hidden="1"/>
    </xf>
    <xf numFmtId="0" fontId="2" fillId="2" borderId="23" xfId="0" applyFont="1" applyFill="1" applyBorder="1" applyAlignment="1" applyProtection="1">
      <alignment horizontal="left" vertical="top" wrapText="1"/>
      <protection locked="0" hidden="1"/>
    </xf>
    <xf numFmtId="0" fontId="2" fillId="2" borderId="30" xfId="0" applyFont="1" applyFill="1" applyBorder="1" applyAlignment="1" applyProtection="1">
      <alignment horizontal="left" vertical="top" wrapText="1"/>
      <protection locked="0" hidden="1"/>
    </xf>
    <xf numFmtId="0" fontId="6" fillId="13" borderId="5" xfId="0" applyFont="1" applyFill="1" applyBorder="1" applyAlignment="1" applyProtection="1">
      <alignment horizontal="left" vertical="top" shrinkToFit="1"/>
      <protection hidden="1"/>
    </xf>
    <xf numFmtId="0" fontId="6" fillId="13" borderId="23" xfId="0" applyFont="1" applyFill="1" applyBorder="1" applyAlignment="1" applyProtection="1">
      <alignment horizontal="left" vertical="top" shrinkToFit="1"/>
      <protection hidden="1"/>
    </xf>
    <xf numFmtId="0" fontId="6" fillId="13" borderId="30" xfId="0" applyFont="1" applyFill="1" applyBorder="1" applyAlignment="1" applyProtection="1">
      <alignment horizontal="left" vertical="top" shrinkToFit="1"/>
      <protection hidden="1"/>
    </xf>
    <xf numFmtId="0" fontId="7" fillId="11" borderId="1" xfId="0" applyFont="1" applyFill="1" applyBorder="1" applyAlignment="1" applyProtection="1">
      <protection hidden="1"/>
    </xf>
    <xf numFmtId="0" fontId="7" fillId="11" borderId="5" xfId="3" applyFont="1" applyFill="1" applyBorder="1" applyAlignment="1" applyProtection="1">
      <alignment horizontal="left" vertical="top" wrapText="1"/>
      <protection hidden="1"/>
    </xf>
    <xf numFmtId="0" fontId="7" fillId="11" borderId="23" xfId="3" applyFont="1" applyFill="1" applyBorder="1" applyAlignment="1" applyProtection="1">
      <alignment horizontal="left" vertical="top" wrapText="1"/>
      <protection hidden="1"/>
    </xf>
    <xf numFmtId="0" fontId="7" fillId="11" borderId="30" xfId="3"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2" borderId="23" xfId="0" applyFont="1" applyFill="1" applyBorder="1" applyAlignment="1" applyProtection="1">
      <alignment horizontal="left" vertical="top" wrapText="1"/>
      <protection hidden="1"/>
    </xf>
    <xf numFmtId="0" fontId="2" fillId="2" borderId="30" xfId="0" applyFont="1" applyFill="1" applyBorder="1" applyAlignment="1" applyProtection="1">
      <alignment horizontal="left" vertical="top" wrapText="1"/>
      <protection hidden="1"/>
    </xf>
    <xf numFmtId="44" fontId="1" fillId="7" borderId="5" xfId="1" applyFont="1" applyFill="1" applyBorder="1" applyAlignment="1" applyProtection="1">
      <alignment horizontal="center" vertical="top" wrapText="1"/>
      <protection hidden="1"/>
    </xf>
    <xf numFmtId="44" fontId="1" fillId="7" borderId="30" xfId="1" applyFont="1" applyFill="1" applyBorder="1" applyAlignment="1" applyProtection="1">
      <alignment horizontal="center" vertical="top" wrapText="1"/>
      <protection hidden="1"/>
    </xf>
    <xf numFmtId="0" fontId="2" fillId="12" borderId="5" xfId="3" applyFont="1" applyFill="1" applyBorder="1" applyAlignment="1" applyProtection="1">
      <alignment horizontal="center" vertical="top" wrapText="1"/>
      <protection hidden="1"/>
    </xf>
    <xf numFmtId="0" fontId="2" fillId="12" borderId="30" xfId="3" applyFont="1" applyFill="1" applyBorder="1" applyAlignment="1" applyProtection="1">
      <alignment horizontal="center" vertical="top" wrapText="1"/>
      <protection hidden="1"/>
    </xf>
    <xf numFmtId="0" fontId="0" fillId="11" borderId="1" xfId="0" applyFont="1" applyFill="1" applyBorder="1" applyAlignment="1" applyProtection="1">
      <alignment horizontal="left" vertical="top"/>
      <protection hidden="1"/>
    </xf>
    <xf numFmtId="0" fontId="1" fillId="2" borderId="5" xfId="3" applyFont="1" applyFill="1" applyBorder="1" applyAlignment="1" applyProtection="1">
      <alignment horizontal="left" vertical="top" wrapText="1" shrinkToFit="1"/>
      <protection locked="0"/>
    </xf>
    <xf numFmtId="0" fontId="1" fillId="2" borderId="23" xfId="3" applyFont="1" applyFill="1" applyBorder="1" applyAlignment="1" applyProtection="1">
      <alignment horizontal="left" vertical="top" wrapText="1" shrinkToFit="1"/>
      <protection locked="0"/>
    </xf>
    <xf numFmtId="0" fontId="1" fillId="2" borderId="30" xfId="3" applyFont="1" applyFill="1" applyBorder="1" applyAlignment="1" applyProtection="1">
      <alignment horizontal="left" vertical="top" wrapText="1" shrinkToFit="1"/>
      <protection locked="0"/>
    </xf>
    <xf numFmtId="0" fontId="2" fillId="11" borderId="1" xfId="0" applyFont="1" applyFill="1" applyBorder="1" applyAlignment="1" applyProtection="1">
      <protection hidden="1"/>
    </xf>
    <xf numFmtId="0" fontId="1" fillId="4" borderId="1" xfId="3" applyFont="1" applyFill="1" applyBorder="1" applyAlignment="1" applyProtection="1">
      <alignment horizontal="left" vertical="top" wrapText="1" shrinkToFit="1"/>
      <protection locked="0"/>
    </xf>
    <xf numFmtId="0" fontId="0" fillId="2" borderId="5" xfId="3" applyFont="1" applyFill="1" applyBorder="1" applyAlignment="1" applyProtection="1">
      <alignment horizontal="left" vertical="top" wrapText="1" shrinkToFit="1"/>
      <protection locked="0"/>
    </xf>
    <xf numFmtId="0" fontId="2" fillId="12" borderId="1" xfId="3" applyFont="1" applyFill="1" applyBorder="1" applyAlignment="1" applyProtection="1">
      <alignment vertical="top" wrapText="1"/>
      <protection hidden="1"/>
    </xf>
    <xf numFmtId="0" fontId="2" fillId="12" borderId="5" xfId="3" applyFont="1" applyFill="1" applyBorder="1" applyAlignment="1" applyProtection="1">
      <alignment vertical="top" wrapText="1"/>
      <protection hidden="1"/>
    </xf>
    <xf numFmtId="0" fontId="2" fillId="12" borderId="23" xfId="3" applyFont="1" applyFill="1" applyBorder="1" applyAlignment="1" applyProtection="1">
      <alignment vertical="top" wrapText="1"/>
      <protection hidden="1"/>
    </xf>
    <xf numFmtId="0" fontId="2" fillId="12" borderId="30" xfId="3" applyFont="1" applyFill="1" applyBorder="1" applyAlignment="1" applyProtection="1">
      <alignment vertical="top" wrapText="1"/>
      <protection hidden="1"/>
    </xf>
    <xf numFmtId="0" fontId="2" fillId="3" borderId="1" xfId="0" applyFont="1" applyFill="1" applyBorder="1" applyAlignment="1" applyProtection="1">
      <alignment vertical="top" wrapText="1"/>
      <protection hidden="1"/>
    </xf>
    <xf numFmtId="0" fontId="0" fillId="2" borderId="51" xfId="0" applyFont="1" applyFill="1" applyBorder="1" applyAlignment="1" applyProtection="1">
      <alignment horizontal="left" vertical="top" wrapText="1"/>
      <protection hidden="1"/>
    </xf>
    <xf numFmtId="0" fontId="0" fillId="2" borderId="52" xfId="0" applyFont="1" applyFill="1" applyBorder="1" applyAlignment="1" applyProtection="1">
      <alignment horizontal="left" vertical="top" wrapText="1"/>
      <protection hidden="1"/>
    </xf>
    <xf numFmtId="0" fontId="0" fillId="2" borderId="50" xfId="0" applyFont="1" applyFill="1" applyBorder="1" applyAlignment="1" applyProtection="1">
      <alignment horizontal="left" vertical="top" wrapText="1"/>
      <protection hidden="1"/>
    </xf>
    <xf numFmtId="0" fontId="0" fillId="2" borderId="3" xfId="0" applyFont="1" applyFill="1" applyBorder="1" applyAlignment="1" applyProtection="1">
      <alignment horizontal="left" vertical="top" wrapText="1"/>
      <protection hidden="1"/>
    </xf>
    <xf numFmtId="0" fontId="0" fillId="2" borderId="53" xfId="0" applyFont="1" applyFill="1" applyBorder="1" applyAlignment="1" applyProtection="1">
      <alignment horizontal="left" vertical="top" wrapText="1"/>
      <protection hidden="1"/>
    </xf>
    <xf numFmtId="0" fontId="0" fillId="2" borderId="45" xfId="0" applyFont="1" applyFill="1" applyBorder="1" applyAlignment="1" applyProtection="1">
      <alignment horizontal="left" vertical="top" wrapText="1"/>
      <protection hidden="1"/>
    </xf>
    <xf numFmtId="0" fontId="0" fillId="2" borderId="5" xfId="0" applyFill="1" applyBorder="1" applyAlignment="1" applyProtection="1">
      <alignment horizontal="left" vertical="top" wrapText="1"/>
      <protection hidden="1"/>
    </xf>
    <xf numFmtId="0" fontId="0" fillId="2" borderId="30" xfId="0" applyFill="1" applyBorder="1" applyAlignment="1" applyProtection="1">
      <alignment horizontal="left" vertical="top" wrapText="1"/>
      <protection hidden="1"/>
    </xf>
    <xf numFmtId="0" fontId="0" fillId="7" borderId="5" xfId="0" applyFill="1" applyBorder="1" applyAlignment="1" applyProtection="1">
      <alignment horizontal="left" vertical="top"/>
      <protection hidden="1"/>
    </xf>
    <xf numFmtId="0" fontId="0" fillId="7" borderId="30" xfId="0" applyFill="1" applyBorder="1" applyAlignment="1" applyProtection="1">
      <alignment horizontal="left" vertical="top"/>
      <protection hidden="1"/>
    </xf>
    <xf numFmtId="0" fontId="2" fillId="3" borderId="47" xfId="0" applyFont="1" applyFill="1" applyBorder="1" applyAlignment="1" applyProtection="1">
      <alignment vertical="top" wrapText="1"/>
      <protection hidden="1"/>
    </xf>
    <xf numFmtId="0" fontId="2" fillId="3" borderId="48" xfId="0" applyFont="1" applyFill="1" applyBorder="1" applyAlignment="1" applyProtection="1">
      <alignment vertical="top" wrapText="1"/>
      <protection hidden="1"/>
    </xf>
    <xf numFmtId="0" fontId="2" fillId="3" borderId="39" xfId="0" applyFont="1" applyFill="1" applyBorder="1" applyAlignment="1" applyProtection="1">
      <alignment vertical="top" wrapText="1"/>
      <protection hidden="1"/>
    </xf>
    <xf numFmtId="0" fontId="2" fillId="3" borderId="47" xfId="0" applyFont="1" applyFill="1" applyBorder="1" applyAlignment="1" applyProtection="1">
      <alignment horizontal="left" vertical="top" wrapText="1"/>
      <protection hidden="1"/>
    </xf>
    <xf numFmtId="0" fontId="2" fillId="3" borderId="48" xfId="0" applyFont="1" applyFill="1" applyBorder="1" applyAlignment="1" applyProtection="1">
      <alignment horizontal="left" vertical="top" wrapText="1"/>
      <protection hidden="1"/>
    </xf>
    <xf numFmtId="0" fontId="2" fillId="3" borderId="39" xfId="0" applyFont="1" applyFill="1" applyBorder="1" applyAlignment="1" applyProtection="1">
      <alignment horizontal="left" vertical="top" wrapText="1"/>
      <protection hidden="1"/>
    </xf>
    <xf numFmtId="0" fontId="1" fillId="4" borderId="5" xfId="3" applyFont="1" applyFill="1" applyBorder="1" applyAlignment="1" applyProtection="1">
      <alignment horizontal="left" vertical="top" wrapText="1" shrinkToFit="1"/>
      <protection locked="0"/>
    </xf>
    <xf numFmtId="0" fontId="1" fillId="4" borderId="30" xfId="3" applyFont="1" applyFill="1" applyBorder="1" applyAlignment="1" applyProtection="1">
      <alignment horizontal="left" vertical="top" wrapText="1" shrinkToFit="1"/>
      <protection locked="0"/>
    </xf>
    <xf numFmtId="0" fontId="2" fillId="11" borderId="5" xfId="0" applyFont="1" applyFill="1" applyBorder="1" applyAlignment="1" applyProtection="1">
      <protection hidden="1"/>
    </xf>
    <xf numFmtId="0" fontId="2" fillId="11" borderId="23" xfId="0" applyFont="1" applyFill="1" applyBorder="1" applyAlignment="1" applyProtection="1">
      <protection hidden="1"/>
    </xf>
    <xf numFmtId="0" fontId="2" fillId="11" borderId="30" xfId="0" applyFont="1" applyFill="1" applyBorder="1" applyAlignment="1" applyProtection="1">
      <protection hidden="1"/>
    </xf>
    <xf numFmtId="0" fontId="0" fillId="11" borderId="5" xfId="0" applyFont="1" applyFill="1" applyBorder="1" applyAlignment="1" applyProtection="1">
      <alignment horizontal="left" vertical="top"/>
      <protection hidden="1"/>
    </xf>
    <xf numFmtId="0" fontId="0" fillId="11" borderId="23" xfId="0" applyFont="1" applyFill="1" applyBorder="1" applyAlignment="1" applyProtection="1">
      <alignment horizontal="left" vertical="top"/>
      <protection hidden="1"/>
    </xf>
    <xf numFmtId="0" fontId="0" fillId="11" borderId="30" xfId="0" applyFont="1" applyFill="1" applyBorder="1" applyAlignment="1" applyProtection="1">
      <alignment horizontal="left" vertical="top"/>
      <protection hidden="1"/>
    </xf>
  </cellXfs>
  <cellStyles count="7">
    <cellStyle name="Ongeldig" xfId="6" builtinId="27"/>
    <cellStyle name="Procent" xfId="2" builtinId="5"/>
    <cellStyle name="Procent 2" xfId="5" xr:uid="{00000000-0005-0000-0000-000002000000}"/>
    <cellStyle name="Standaard" xfId="0" builtinId="0"/>
    <cellStyle name="Standaard 2" xfId="3" xr:uid="{00000000-0005-0000-0000-000004000000}"/>
    <cellStyle name="Valuta" xfId="1" builtinId="4"/>
    <cellStyle name="Valuta 2" xfId="4" xr:uid="{00000000-0005-0000-0000-000006000000}"/>
  </cellStyles>
  <dxfs count="35">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patternType="lightTrellis">
          <bgColor theme="0" tint="-0.49998474074526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strike val="0"/>
      </font>
      <fill>
        <patternFill>
          <bgColor theme="0" tint="-4.9989318521683403E-2"/>
        </patternFill>
      </fill>
    </dxf>
    <dxf>
      <font>
        <color rgb="FF9C0006"/>
      </font>
      <fill>
        <patternFill>
          <bgColor rgb="FFFFC7CE"/>
        </patternFill>
      </fill>
    </dxf>
    <dxf>
      <fill>
        <patternFill>
          <bgColor rgb="FFFFC7CE"/>
        </patternFill>
      </fill>
    </dxf>
    <dxf>
      <font>
        <b/>
        <i val="0"/>
        <color rgb="FF9C0006"/>
      </font>
      <fill>
        <patternFill>
          <bgColor theme="5" tint="0.59996337778862885"/>
        </patternFill>
      </fill>
      <border>
        <left style="thin">
          <color auto="1"/>
        </left>
        <right style="thin">
          <color auto="1"/>
        </right>
        <top style="thin">
          <color auto="1"/>
        </top>
        <bottom style="thin">
          <color auto="1"/>
        </bottom>
      </border>
    </dxf>
    <dxf>
      <font>
        <b/>
        <i val="0"/>
        <color rgb="FF9C0006"/>
      </font>
      <fill>
        <patternFill>
          <bgColor theme="5" tint="0.59996337778862885"/>
        </patternFill>
      </fill>
      <border>
        <left style="thin">
          <color auto="1"/>
        </left>
        <right style="thin">
          <color auto="1"/>
        </right>
        <top/>
        <bottom style="thin">
          <color auto="1"/>
        </bottom>
      </border>
    </dxf>
    <dxf>
      <font>
        <color rgb="FF9C0006"/>
      </font>
      <fill>
        <patternFill>
          <bgColor rgb="FFFFC7CE"/>
        </patternFill>
      </fill>
    </dxf>
    <dxf>
      <font>
        <color rgb="FF9C0006"/>
      </font>
      <fill>
        <patternFill>
          <bgColor rgb="FFFFC7CE"/>
        </patternFill>
      </fill>
      <border>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border>
        <right style="thin">
          <color auto="1"/>
        </right>
        <vertical/>
        <horizontal/>
      </border>
    </dxf>
    <dxf>
      <font>
        <color rgb="FF92D050"/>
      </font>
      <fill>
        <patternFill>
          <bgColor rgb="FF00B050"/>
        </patternFill>
      </fill>
    </dxf>
    <dxf>
      <font>
        <color rgb="FF00B050"/>
      </font>
      <fill>
        <patternFill>
          <bgColor theme="6" tint="0.39994506668294322"/>
        </patternFill>
      </fill>
    </dxf>
    <dxf>
      <font>
        <color theme="1"/>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7CE"/>
      <color rgb="FF9C000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pageSetUpPr fitToPage="1"/>
  </sheetPr>
  <dimension ref="A1:AP52"/>
  <sheetViews>
    <sheetView showGridLines="0" zoomScale="90" zoomScaleNormal="90" workbookViewId="0">
      <selection activeCell="G19" sqref="G19"/>
    </sheetView>
  </sheetViews>
  <sheetFormatPr defaultColWidth="9" defaultRowHeight="11.25" x14ac:dyDescent="0.15"/>
  <cols>
    <col min="1" max="1" width="4.75" style="23" customWidth="1"/>
    <col min="2" max="2" width="39.25" style="23" customWidth="1"/>
    <col min="3" max="3" width="11.5" style="23" customWidth="1"/>
    <col min="4" max="4" width="22.625" style="23" customWidth="1"/>
    <col min="5" max="5" width="17" style="23" customWidth="1"/>
    <col min="6" max="6" width="16.75" style="23" bestFit="1" customWidth="1"/>
    <col min="7" max="7" width="15.625" style="23" customWidth="1"/>
    <col min="8" max="8" width="7" style="23" customWidth="1"/>
    <col min="9" max="9" width="15.625" style="23" customWidth="1"/>
    <col min="10" max="10" width="9" style="23"/>
    <col min="11" max="12" width="14" style="23" customWidth="1"/>
    <col min="13" max="16384" width="9" style="23"/>
  </cols>
  <sheetData>
    <row r="1" spans="1:42" x14ac:dyDescent="0.15">
      <c r="B1" s="68" t="s">
        <v>0</v>
      </c>
      <c r="C1" s="38"/>
      <c r="L1" s="203"/>
      <c r="M1" s="203"/>
      <c r="N1" s="203"/>
      <c r="O1" s="203"/>
      <c r="P1" s="203"/>
      <c r="Q1" s="163"/>
      <c r="R1" s="163"/>
      <c r="S1" s="163"/>
      <c r="T1" s="163"/>
      <c r="U1" s="163"/>
      <c r="V1" s="199"/>
      <c r="W1" s="199"/>
      <c r="X1" s="199"/>
      <c r="Y1" s="199"/>
      <c r="Z1" s="199"/>
      <c r="AA1" s="199"/>
      <c r="AB1" s="199"/>
      <c r="AC1" s="199"/>
      <c r="AD1" s="199"/>
      <c r="AE1" s="199"/>
      <c r="AF1" s="199"/>
      <c r="AG1" s="199"/>
      <c r="AH1" s="199"/>
      <c r="AI1" s="199"/>
      <c r="AJ1" s="199"/>
      <c r="AK1" s="199"/>
      <c r="AL1" s="199"/>
      <c r="AM1" s="163"/>
      <c r="AN1" s="163"/>
    </row>
    <row r="2" spans="1:42" x14ac:dyDescent="0.15">
      <c r="B2" s="38"/>
      <c r="C2" s="38"/>
      <c r="K2" s="163"/>
      <c r="L2" s="163"/>
      <c r="M2" s="163"/>
      <c r="N2" s="163"/>
      <c r="O2" s="163"/>
      <c r="P2" s="163"/>
      <c r="Q2" s="163"/>
      <c r="R2" s="163"/>
      <c r="S2" s="163"/>
      <c r="T2" s="163"/>
      <c r="U2" s="163"/>
      <c r="V2" s="163"/>
      <c r="W2" s="163"/>
      <c r="X2" s="200"/>
      <c r="Y2" s="200"/>
      <c r="Z2" s="200"/>
      <c r="AA2" s="200"/>
      <c r="AB2" s="200" t="s">
        <v>183</v>
      </c>
      <c r="AC2" s="200"/>
      <c r="AD2" s="200"/>
      <c r="AE2" s="200" t="s">
        <v>2</v>
      </c>
      <c r="AF2" s="200"/>
      <c r="AG2" s="200"/>
      <c r="AH2" s="163"/>
      <c r="AI2" s="199"/>
      <c r="AJ2" s="163"/>
      <c r="AK2" s="163"/>
      <c r="AL2" s="163"/>
      <c r="AM2" s="163"/>
      <c r="AN2" s="163"/>
    </row>
    <row r="3" spans="1:42" x14ac:dyDescent="0.15">
      <c r="B3" s="38" t="s">
        <v>3</v>
      </c>
      <c r="C3" s="38"/>
      <c r="K3" s="163"/>
      <c r="L3" s="163"/>
      <c r="M3" s="163"/>
      <c r="N3" s="163"/>
      <c r="O3" s="163"/>
      <c r="P3" s="163"/>
      <c r="Q3" s="163"/>
      <c r="R3" s="163"/>
      <c r="S3" s="163"/>
      <c r="T3" s="163"/>
      <c r="U3" s="163"/>
      <c r="V3" s="163"/>
      <c r="W3" s="163"/>
      <c r="X3" s="200" t="s">
        <v>1</v>
      </c>
      <c r="Y3" s="200"/>
      <c r="Z3" s="200"/>
      <c r="AA3" s="200"/>
      <c r="AB3" s="200" t="s">
        <v>184</v>
      </c>
      <c r="AC3" s="200"/>
      <c r="AD3" s="200"/>
      <c r="AE3" s="200" t="s">
        <v>5</v>
      </c>
      <c r="AF3" s="200"/>
      <c r="AG3" s="200"/>
      <c r="AH3" s="163"/>
      <c r="AI3" s="199"/>
      <c r="AJ3" s="163"/>
      <c r="AK3" s="163"/>
      <c r="AL3" s="163"/>
      <c r="AM3" s="163"/>
      <c r="AN3" s="163"/>
    </row>
    <row r="4" spans="1:42" x14ac:dyDescent="0.15">
      <c r="B4" s="216"/>
      <c r="C4" s="217"/>
      <c r="D4" s="217"/>
      <c r="E4" s="217"/>
      <c r="F4" s="218"/>
      <c r="J4" s="163"/>
      <c r="K4" s="163"/>
      <c r="L4" s="163"/>
      <c r="M4" s="163"/>
      <c r="N4" s="163"/>
      <c r="O4" s="163"/>
      <c r="P4" s="163"/>
      <c r="Q4" s="163"/>
      <c r="R4" s="163"/>
      <c r="S4" s="163"/>
      <c r="T4" s="163"/>
      <c r="U4" s="163"/>
      <c r="V4" s="163"/>
      <c r="W4" s="163"/>
      <c r="X4" s="200" t="s">
        <v>4</v>
      </c>
      <c r="Y4" s="200"/>
      <c r="Z4" s="200"/>
      <c r="AA4" s="200"/>
      <c r="AB4" s="200"/>
      <c r="AC4" s="200"/>
      <c r="AD4" s="200"/>
      <c r="AE4" s="200" t="s">
        <v>7</v>
      </c>
      <c r="AF4" s="200"/>
      <c r="AG4" s="200"/>
      <c r="AH4" s="163"/>
      <c r="AI4" s="199"/>
      <c r="AJ4" s="163"/>
      <c r="AK4" s="163"/>
      <c r="AL4" s="163"/>
      <c r="AM4" s="163"/>
      <c r="AN4" s="163"/>
    </row>
    <row r="5" spans="1:42" ht="12.75" x14ac:dyDescent="0.2">
      <c r="B5" s="38"/>
      <c r="C5" s="38"/>
      <c r="J5" s="163"/>
      <c r="K5" s="163"/>
      <c r="L5" s="163"/>
      <c r="M5" s="163"/>
      <c r="N5" s="163"/>
      <c r="O5" s="163"/>
      <c r="P5" s="163"/>
      <c r="Q5" s="163"/>
      <c r="R5" s="163"/>
      <c r="S5" s="208"/>
      <c r="T5" s="208"/>
      <c r="U5" s="208"/>
      <c r="V5" s="208"/>
      <c r="W5" s="208"/>
      <c r="X5" s="206"/>
      <c r="Y5" s="206"/>
      <c r="Z5" s="206"/>
      <c r="AA5" s="206"/>
      <c r="AB5" s="206"/>
      <c r="AC5" s="206"/>
      <c r="AD5" s="206"/>
      <c r="AE5" s="206" t="s">
        <v>9</v>
      </c>
      <c r="AF5" s="206"/>
      <c r="AG5" s="206"/>
      <c r="AH5" s="208"/>
      <c r="AI5" s="207"/>
      <c r="AJ5" s="208"/>
      <c r="AK5" s="208"/>
      <c r="AL5" s="208"/>
      <c r="AM5" s="208"/>
      <c r="AN5" s="208"/>
      <c r="AO5" s="208"/>
      <c r="AP5" s="208"/>
    </row>
    <row r="6" spans="1:42" ht="12.75" x14ac:dyDescent="0.2">
      <c r="B6" s="220" t="s">
        <v>182</v>
      </c>
      <c r="C6" s="221"/>
      <c r="D6" s="221"/>
      <c r="E6" s="221"/>
      <c r="F6" s="222"/>
      <c r="K6" s="163"/>
      <c r="L6" s="163"/>
      <c r="M6" s="163"/>
      <c r="N6" s="163"/>
      <c r="O6" s="163"/>
      <c r="P6" s="163"/>
      <c r="Q6" s="163"/>
      <c r="R6" s="163"/>
      <c r="S6" s="208"/>
      <c r="T6" s="208"/>
      <c r="U6" s="208"/>
      <c r="V6" s="208"/>
      <c r="W6" s="208"/>
      <c r="X6" s="206"/>
      <c r="Y6" s="206"/>
      <c r="Z6" s="206"/>
      <c r="AA6" s="206"/>
      <c r="AB6" s="206"/>
      <c r="AC6" s="206"/>
      <c r="AD6" s="206"/>
      <c r="AE6" s="206"/>
      <c r="AF6" s="206"/>
      <c r="AG6" s="206"/>
      <c r="AH6" s="208"/>
      <c r="AI6" s="207"/>
      <c r="AJ6" s="208"/>
      <c r="AK6" s="208"/>
      <c r="AL6" s="208"/>
      <c r="AM6" s="208"/>
      <c r="AN6" s="208"/>
      <c r="AO6" s="208"/>
      <c r="AP6" s="208"/>
    </row>
    <row r="7" spans="1:42" ht="12.75" x14ac:dyDescent="0.2">
      <c r="B7" s="226"/>
      <c r="C7" s="227"/>
      <c r="D7" s="227"/>
      <c r="E7" s="227"/>
      <c r="F7" s="228"/>
      <c r="K7" s="163"/>
      <c r="L7" s="163"/>
      <c r="M7" s="163"/>
      <c r="N7" s="163"/>
      <c r="O7" s="163"/>
      <c r="P7" s="163"/>
      <c r="Q7" s="163"/>
      <c r="R7" s="163"/>
      <c r="S7" s="208"/>
      <c r="T7" s="208"/>
      <c r="U7" s="208"/>
      <c r="V7" s="208"/>
      <c r="W7" s="208"/>
      <c r="X7" s="206"/>
      <c r="Y7" s="206"/>
      <c r="Z7" s="206"/>
      <c r="AA7" s="206"/>
      <c r="AB7" s="206"/>
      <c r="AC7" s="206"/>
      <c r="AD7" s="206"/>
      <c r="AE7" s="206"/>
      <c r="AF7" s="206"/>
      <c r="AG7" s="206"/>
      <c r="AH7" s="208"/>
      <c r="AI7" s="207"/>
      <c r="AJ7" s="208"/>
      <c r="AK7" s="208"/>
      <c r="AL7" s="208"/>
      <c r="AM7" s="208"/>
      <c r="AN7" s="208"/>
      <c r="AO7" s="208"/>
      <c r="AP7" s="208"/>
    </row>
    <row r="8" spans="1:42" ht="11.25" customHeight="1" x14ac:dyDescent="0.2">
      <c r="B8" s="38"/>
      <c r="C8" s="38"/>
      <c r="J8" s="163"/>
      <c r="K8" s="163"/>
      <c r="L8" s="229"/>
      <c r="M8" s="163"/>
      <c r="N8" s="163"/>
      <c r="O8" s="163"/>
      <c r="P8" s="163"/>
      <c r="Q8" s="163"/>
      <c r="R8" s="163"/>
      <c r="S8" s="208"/>
      <c r="T8" s="208"/>
      <c r="U8" s="208"/>
      <c r="V8" s="208"/>
      <c r="W8" s="208"/>
      <c r="X8" s="206"/>
      <c r="Y8" s="206"/>
      <c r="Z8" s="206"/>
      <c r="AA8" s="206"/>
      <c r="AB8" s="206">
        <f>B7</f>
        <v>0</v>
      </c>
      <c r="AC8" s="206"/>
      <c r="AD8" s="206"/>
      <c r="AE8" s="206"/>
      <c r="AF8" s="206"/>
      <c r="AG8" s="206"/>
      <c r="AH8" s="208"/>
      <c r="AI8" s="207"/>
      <c r="AJ8" s="208"/>
      <c r="AK8" s="208"/>
      <c r="AL8" s="208"/>
      <c r="AM8" s="208"/>
      <c r="AN8" s="208"/>
      <c r="AO8" s="208"/>
      <c r="AP8" s="208"/>
    </row>
    <row r="9" spans="1:42" ht="60" customHeight="1" x14ac:dyDescent="0.2">
      <c r="B9" s="24" t="s">
        <v>10</v>
      </c>
      <c r="C9" s="224" t="s">
        <v>11</v>
      </c>
      <c r="D9" s="225"/>
      <c r="E9" s="48" t="s">
        <v>185</v>
      </c>
      <c r="F9" s="67" t="s">
        <v>186</v>
      </c>
      <c r="G9" s="63" t="s">
        <v>168</v>
      </c>
      <c r="I9" s="48" t="s">
        <v>72</v>
      </c>
      <c r="J9" s="163"/>
      <c r="K9" s="177"/>
      <c r="L9" s="229"/>
      <c r="M9" s="163"/>
      <c r="N9" s="163"/>
      <c r="O9" s="163"/>
      <c r="P9" s="163"/>
      <c r="Q9" s="163"/>
      <c r="R9" s="163"/>
      <c r="S9" s="208"/>
      <c r="T9" s="208"/>
      <c r="U9" s="208"/>
      <c r="V9" s="208"/>
      <c r="W9" s="208"/>
      <c r="X9" s="206"/>
      <c r="Y9" s="206"/>
      <c r="Z9" s="206"/>
      <c r="AA9" s="206"/>
      <c r="AB9" s="206"/>
      <c r="AC9" s="206"/>
      <c r="AD9" s="206"/>
      <c r="AE9" s="206"/>
      <c r="AF9" s="206"/>
      <c r="AG9" s="206"/>
      <c r="AH9" s="208"/>
      <c r="AI9" s="207"/>
      <c r="AJ9" s="208"/>
      <c r="AK9" s="208"/>
      <c r="AL9" s="208"/>
      <c r="AM9" s="208"/>
      <c r="AN9" s="208"/>
      <c r="AO9" s="208"/>
      <c r="AP9" s="208"/>
    </row>
    <row r="10" spans="1:42" ht="12.75" x14ac:dyDescent="0.2">
      <c r="A10" s="23">
        <v>1</v>
      </c>
      <c r="B10" s="37"/>
      <c r="C10" s="223"/>
      <c r="D10" s="223"/>
      <c r="E10" s="84">
        <f>Staatssteun!B66</f>
        <v>0</v>
      </c>
      <c r="F10" s="85">
        <f>Staatssteun!$B$63</f>
        <v>0</v>
      </c>
      <c r="G10" s="86">
        <f>IF(I10&lt;"1",F10-E10,I10-E10)</f>
        <v>0</v>
      </c>
      <c r="I10" s="213">
        <v>0</v>
      </c>
      <c r="J10" s="163"/>
      <c r="K10" s="178"/>
      <c r="L10" s="178"/>
      <c r="M10" s="163"/>
      <c r="N10" s="163"/>
      <c r="O10" s="163"/>
      <c r="P10" s="163"/>
      <c r="Q10" s="163"/>
      <c r="R10" s="163"/>
      <c r="S10" s="208"/>
      <c r="T10" s="208"/>
      <c r="U10" s="208"/>
      <c r="V10" s="208"/>
      <c r="W10" s="208"/>
      <c r="X10" s="206"/>
      <c r="Y10" s="206"/>
      <c r="Z10" s="206"/>
      <c r="AA10" s="206"/>
      <c r="AB10" s="206"/>
      <c r="AC10" s="206"/>
      <c r="AD10" s="206"/>
      <c r="AE10" s="206"/>
      <c r="AF10" s="206"/>
      <c r="AG10" s="206"/>
      <c r="AH10" s="208"/>
      <c r="AI10" s="207"/>
      <c r="AJ10" s="208"/>
      <c r="AK10" s="208"/>
      <c r="AL10" s="208"/>
      <c r="AM10" s="208"/>
      <c r="AN10" s="208"/>
      <c r="AO10" s="208"/>
      <c r="AP10" s="208"/>
    </row>
    <row r="11" spans="1:42" ht="12.75" x14ac:dyDescent="0.2">
      <c r="A11" s="23">
        <v>2</v>
      </c>
      <c r="B11" s="37"/>
      <c r="C11" s="223"/>
      <c r="D11" s="223"/>
      <c r="E11" s="84">
        <f>Staatssteun!B67</f>
        <v>0</v>
      </c>
      <c r="F11" s="85">
        <f>Staatssteun!$C$63</f>
        <v>0</v>
      </c>
      <c r="G11" s="86">
        <f t="shared" ref="G11:G19" si="0">IF(I11&lt;"1",F11-E11,I11-E11)</f>
        <v>0</v>
      </c>
      <c r="I11" s="213">
        <v>0</v>
      </c>
      <c r="J11" s="163"/>
      <c r="K11" s="178"/>
      <c r="L11" s="178"/>
      <c r="M11" s="163"/>
      <c r="N11" s="163"/>
      <c r="O11" s="163"/>
      <c r="P11" s="163"/>
      <c r="Q11" s="163"/>
      <c r="R11" s="163"/>
      <c r="S11" s="208"/>
      <c r="T11" s="208"/>
      <c r="U11" s="208"/>
      <c r="V11" s="208"/>
      <c r="W11" s="208"/>
      <c r="X11" s="206"/>
      <c r="Y11" s="206"/>
      <c r="Z11" s="206"/>
      <c r="AA11" s="206"/>
      <c r="AB11" s="206"/>
      <c r="AC11" s="206"/>
      <c r="AD11" s="206"/>
      <c r="AE11" s="206"/>
      <c r="AF11" s="206"/>
      <c r="AG11" s="206"/>
      <c r="AH11" s="208"/>
      <c r="AI11" s="207"/>
      <c r="AJ11" s="208"/>
      <c r="AK11" s="208"/>
      <c r="AL11" s="208"/>
      <c r="AM11" s="208"/>
      <c r="AN11" s="208"/>
      <c r="AO11" s="208"/>
      <c r="AP11" s="208"/>
    </row>
    <row r="12" spans="1:42" ht="12.75" x14ac:dyDescent="0.2">
      <c r="A12" s="23">
        <v>3</v>
      </c>
      <c r="B12" s="37"/>
      <c r="C12" s="223"/>
      <c r="D12" s="223"/>
      <c r="E12" s="84">
        <f>Staatssteun!B68</f>
        <v>0</v>
      </c>
      <c r="F12" s="85">
        <f>Staatssteun!$D$63</f>
        <v>0</v>
      </c>
      <c r="G12" s="86">
        <f t="shared" si="0"/>
        <v>0</v>
      </c>
      <c r="I12" s="213">
        <v>0</v>
      </c>
      <c r="J12" s="163"/>
      <c r="K12" s="178"/>
      <c r="L12" s="178"/>
      <c r="M12" s="163"/>
      <c r="N12" s="163"/>
      <c r="O12" s="163"/>
      <c r="P12" s="163"/>
      <c r="Q12" s="163"/>
      <c r="R12" s="163"/>
      <c r="S12" s="208"/>
      <c r="T12" s="208"/>
      <c r="U12" s="208"/>
      <c r="V12" s="208"/>
      <c r="W12" s="208"/>
      <c r="X12" s="206"/>
      <c r="Y12" s="206"/>
      <c r="Z12" s="206"/>
      <c r="AA12" s="206"/>
      <c r="AB12" s="206"/>
      <c r="AC12" s="206"/>
      <c r="AD12" s="206"/>
      <c r="AE12" s="206"/>
      <c r="AF12" s="206"/>
      <c r="AG12" s="206"/>
      <c r="AH12" s="208"/>
      <c r="AI12" s="207"/>
      <c r="AJ12" s="208"/>
      <c r="AK12" s="208"/>
      <c r="AL12" s="208"/>
      <c r="AM12" s="208"/>
      <c r="AN12" s="208"/>
      <c r="AO12" s="208"/>
      <c r="AP12" s="208"/>
    </row>
    <row r="13" spans="1:42" ht="12.75" x14ac:dyDescent="0.2">
      <c r="A13" s="23">
        <v>4</v>
      </c>
      <c r="B13" s="37"/>
      <c r="C13" s="223"/>
      <c r="D13" s="223"/>
      <c r="E13" s="84">
        <f>Staatssteun!B69</f>
        <v>0</v>
      </c>
      <c r="F13" s="85">
        <f>Staatssteun!$E$63</f>
        <v>0</v>
      </c>
      <c r="G13" s="86">
        <f t="shared" si="0"/>
        <v>0</v>
      </c>
      <c r="I13" s="213">
        <v>0</v>
      </c>
      <c r="J13" s="163"/>
      <c r="K13" s="178"/>
      <c r="L13" s="178"/>
      <c r="M13" s="163"/>
      <c r="N13" s="163"/>
      <c r="O13" s="163"/>
      <c r="P13" s="163"/>
      <c r="Q13" s="163"/>
      <c r="R13" s="163"/>
      <c r="S13" s="208"/>
      <c r="T13" s="208"/>
      <c r="U13" s="208"/>
      <c r="V13" s="208"/>
      <c r="W13" s="208"/>
      <c r="X13" s="206"/>
      <c r="Y13" s="206"/>
      <c r="Z13" s="206"/>
      <c r="AA13" s="206"/>
      <c r="AB13" s="206"/>
      <c r="AC13" s="206"/>
      <c r="AD13" s="206"/>
      <c r="AE13" s="206"/>
      <c r="AF13" s="206"/>
      <c r="AG13" s="206"/>
      <c r="AH13" s="208"/>
      <c r="AI13" s="207"/>
      <c r="AJ13" s="208"/>
      <c r="AK13" s="208"/>
      <c r="AL13" s="208"/>
      <c r="AM13" s="208"/>
      <c r="AN13" s="208"/>
      <c r="AO13" s="208"/>
      <c r="AP13" s="208"/>
    </row>
    <row r="14" spans="1:42" ht="12.75" x14ac:dyDescent="0.2">
      <c r="A14" s="23">
        <v>5</v>
      </c>
      <c r="B14" s="37"/>
      <c r="C14" s="223"/>
      <c r="D14" s="223"/>
      <c r="E14" s="84">
        <f>Staatssteun!B70</f>
        <v>0</v>
      </c>
      <c r="F14" s="85">
        <f>Staatssteun!$F$63</f>
        <v>0</v>
      </c>
      <c r="G14" s="86">
        <f t="shared" si="0"/>
        <v>0</v>
      </c>
      <c r="I14" s="213">
        <v>0</v>
      </c>
      <c r="J14" s="163"/>
      <c r="K14" s="178"/>
      <c r="L14" s="178"/>
      <c r="M14" s="163"/>
      <c r="N14" s="163"/>
      <c r="O14" s="163"/>
      <c r="P14" s="163"/>
      <c r="Q14" s="163"/>
      <c r="R14" s="163"/>
      <c r="S14" s="208"/>
      <c r="T14" s="208"/>
      <c r="U14" s="208"/>
      <c r="V14" s="208"/>
      <c r="W14" s="208"/>
      <c r="X14" s="206"/>
      <c r="Y14" s="206"/>
      <c r="Z14" s="206"/>
      <c r="AA14" s="206"/>
      <c r="AB14" s="206"/>
      <c r="AC14" s="206"/>
      <c r="AD14" s="206"/>
      <c r="AE14" s="206"/>
      <c r="AF14" s="206"/>
      <c r="AG14" s="206"/>
      <c r="AH14" s="208"/>
      <c r="AI14" s="207"/>
      <c r="AJ14" s="208"/>
      <c r="AK14" s="208"/>
      <c r="AL14" s="208"/>
      <c r="AM14" s="208"/>
      <c r="AN14" s="208"/>
      <c r="AO14" s="208"/>
      <c r="AP14" s="208"/>
    </row>
    <row r="15" spans="1:42" ht="12.75" x14ac:dyDescent="0.2">
      <c r="A15" s="23">
        <v>6</v>
      </c>
      <c r="B15" s="37"/>
      <c r="C15" s="223"/>
      <c r="D15" s="223"/>
      <c r="E15" s="84">
        <f>Staatssteun!B71</f>
        <v>0</v>
      </c>
      <c r="F15" s="85">
        <f>Staatssteun!$G$63</f>
        <v>0</v>
      </c>
      <c r="G15" s="86">
        <f t="shared" si="0"/>
        <v>0</v>
      </c>
      <c r="I15" s="213">
        <v>0</v>
      </c>
      <c r="J15" s="163"/>
      <c r="K15" s="178"/>
      <c r="L15" s="178"/>
      <c r="M15" s="163"/>
      <c r="N15" s="163"/>
      <c r="O15" s="163"/>
      <c r="P15" s="163"/>
      <c r="Q15" s="163"/>
      <c r="R15" s="163"/>
      <c r="S15" s="208"/>
      <c r="T15" s="208"/>
      <c r="U15" s="208"/>
      <c r="V15" s="208"/>
      <c r="W15" s="208"/>
      <c r="X15" s="206"/>
      <c r="Y15" s="206"/>
      <c r="Z15" s="206"/>
      <c r="AA15" s="206"/>
      <c r="AB15" s="206"/>
      <c r="AC15" s="206"/>
      <c r="AD15" s="206"/>
      <c r="AE15" s="206"/>
      <c r="AF15" s="206"/>
      <c r="AG15" s="206"/>
      <c r="AH15" s="208"/>
      <c r="AI15" s="207"/>
      <c r="AJ15" s="208"/>
      <c r="AK15" s="208"/>
      <c r="AL15" s="208"/>
      <c r="AM15" s="208"/>
      <c r="AN15" s="208"/>
      <c r="AO15" s="208"/>
      <c r="AP15" s="208"/>
    </row>
    <row r="16" spans="1:42" ht="12.75" x14ac:dyDescent="0.2">
      <c r="A16" s="23">
        <v>7</v>
      </c>
      <c r="B16" s="37"/>
      <c r="C16" s="223"/>
      <c r="D16" s="223"/>
      <c r="E16" s="84">
        <f>Staatssteun!B72</f>
        <v>0</v>
      </c>
      <c r="F16" s="85">
        <f>Staatssteun!$H$63</f>
        <v>0</v>
      </c>
      <c r="G16" s="86">
        <f t="shared" si="0"/>
        <v>0</v>
      </c>
      <c r="I16" s="213">
        <v>0</v>
      </c>
      <c r="J16" s="163"/>
      <c r="K16" s="178"/>
      <c r="L16" s="178"/>
      <c r="M16" s="163"/>
      <c r="N16" s="163"/>
      <c r="O16" s="163"/>
      <c r="P16" s="163"/>
      <c r="Q16" s="163"/>
      <c r="R16" s="163"/>
      <c r="S16" s="208"/>
      <c r="T16" s="208"/>
      <c r="U16" s="208"/>
      <c r="V16" s="208"/>
      <c r="W16" s="208"/>
      <c r="X16" s="206"/>
      <c r="Y16" s="206"/>
      <c r="Z16" s="206"/>
      <c r="AA16" s="206"/>
      <c r="AB16" s="206"/>
      <c r="AC16" s="206"/>
      <c r="AD16" s="206"/>
      <c r="AE16" s="206"/>
      <c r="AF16" s="206"/>
      <c r="AG16" s="206"/>
      <c r="AH16" s="208"/>
      <c r="AI16" s="207"/>
      <c r="AJ16" s="208"/>
      <c r="AK16" s="208"/>
      <c r="AL16" s="208"/>
      <c r="AM16" s="208"/>
      <c r="AN16" s="208"/>
      <c r="AO16" s="208"/>
      <c r="AP16" s="208"/>
    </row>
    <row r="17" spans="1:42" ht="12.75" x14ac:dyDescent="0.2">
      <c r="A17" s="23">
        <v>8</v>
      </c>
      <c r="B17" s="37"/>
      <c r="C17" s="223"/>
      <c r="D17" s="223"/>
      <c r="E17" s="84">
        <f>Staatssteun!B73</f>
        <v>0</v>
      </c>
      <c r="F17" s="85">
        <f>Staatssteun!$I$63</f>
        <v>0</v>
      </c>
      <c r="G17" s="86">
        <f t="shared" si="0"/>
        <v>0</v>
      </c>
      <c r="I17" s="213">
        <v>0</v>
      </c>
      <c r="K17" s="178"/>
      <c r="L17" s="178"/>
      <c r="M17" s="163"/>
      <c r="N17" s="163"/>
      <c r="O17" s="163"/>
      <c r="P17" s="163"/>
      <c r="Q17" s="163"/>
      <c r="R17" s="163"/>
      <c r="S17" s="208"/>
      <c r="T17" s="208"/>
      <c r="U17" s="208"/>
      <c r="V17" s="208"/>
      <c r="W17" s="208"/>
      <c r="X17" s="206"/>
      <c r="Y17" s="206"/>
      <c r="Z17" s="206"/>
      <c r="AA17" s="206"/>
      <c r="AB17" s="206"/>
      <c r="AC17" s="206"/>
      <c r="AD17" s="206"/>
      <c r="AE17" s="206"/>
      <c r="AF17" s="206"/>
      <c r="AG17" s="206"/>
      <c r="AH17" s="208"/>
      <c r="AI17" s="207"/>
      <c r="AJ17" s="208"/>
      <c r="AK17" s="208"/>
      <c r="AL17" s="208"/>
      <c r="AM17" s="208"/>
      <c r="AN17" s="208"/>
      <c r="AO17" s="208"/>
      <c r="AP17" s="208"/>
    </row>
    <row r="18" spans="1:42" ht="12.75" x14ac:dyDescent="0.2">
      <c r="A18" s="23">
        <v>9</v>
      </c>
      <c r="B18" s="37"/>
      <c r="C18" s="223"/>
      <c r="D18" s="223"/>
      <c r="E18" s="84">
        <f>Staatssteun!B74</f>
        <v>0</v>
      </c>
      <c r="F18" s="85">
        <f>Staatssteun!$J$63</f>
        <v>0</v>
      </c>
      <c r="G18" s="86">
        <f t="shared" si="0"/>
        <v>0</v>
      </c>
      <c r="I18" s="213">
        <v>0</v>
      </c>
      <c r="K18" s="178"/>
      <c r="L18" s="178"/>
      <c r="M18" s="163"/>
      <c r="N18" s="163"/>
      <c r="O18" s="163"/>
      <c r="P18" s="163"/>
      <c r="Q18" s="163"/>
      <c r="R18" s="163"/>
      <c r="S18" s="208"/>
      <c r="T18" s="208"/>
      <c r="U18" s="208"/>
      <c r="V18" s="208"/>
      <c r="W18" s="208"/>
      <c r="X18" s="206"/>
      <c r="Y18" s="206"/>
      <c r="Z18" s="206"/>
      <c r="AA18" s="206"/>
      <c r="AB18" s="206"/>
      <c r="AC18" s="206"/>
      <c r="AD18" s="206"/>
      <c r="AE18" s="206"/>
      <c r="AF18" s="206"/>
      <c r="AG18" s="206"/>
      <c r="AH18" s="208"/>
      <c r="AI18" s="207"/>
      <c r="AJ18" s="208"/>
      <c r="AK18" s="208"/>
      <c r="AL18" s="208"/>
      <c r="AM18" s="208"/>
      <c r="AN18" s="208"/>
      <c r="AO18" s="208"/>
      <c r="AP18" s="208"/>
    </row>
    <row r="19" spans="1:42" ht="12.75" x14ac:dyDescent="0.2">
      <c r="A19" s="23">
        <v>10</v>
      </c>
      <c r="B19" s="37"/>
      <c r="C19" s="223"/>
      <c r="D19" s="223"/>
      <c r="E19" s="84">
        <f>Staatssteun!B75</f>
        <v>0</v>
      </c>
      <c r="F19" s="85">
        <f>Staatssteun!$K$63</f>
        <v>0</v>
      </c>
      <c r="G19" s="86">
        <f t="shared" si="0"/>
        <v>0</v>
      </c>
      <c r="I19" s="213">
        <v>0</v>
      </c>
      <c r="K19" s="178"/>
      <c r="L19" s="178"/>
      <c r="M19" s="163"/>
      <c r="N19" s="163"/>
      <c r="O19" s="163"/>
      <c r="P19" s="163"/>
      <c r="Q19" s="163"/>
      <c r="R19" s="163"/>
      <c r="S19" s="208"/>
      <c r="T19" s="208"/>
      <c r="U19" s="208"/>
      <c r="V19" s="208"/>
      <c r="W19" s="208"/>
      <c r="X19" s="206"/>
      <c r="Y19" s="206"/>
      <c r="Z19" s="206"/>
      <c r="AA19" s="206"/>
      <c r="AB19" s="206"/>
      <c r="AC19" s="206"/>
      <c r="AD19" s="206"/>
      <c r="AE19" s="206"/>
      <c r="AF19" s="206"/>
      <c r="AG19" s="206"/>
      <c r="AH19" s="208"/>
      <c r="AI19" s="207"/>
      <c r="AJ19" s="208"/>
      <c r="AK19" s="208"/>
      <c r="AL19" s="208"/>
      <c r="AM19" s="208"/>
      <c r="AN19" s="208"/>
      <c r="AO19" s="208"/>
      <c r="AP19" s="208"/>
    </row>
    <row r="20" spans="1:42" ht="12.75" x14ac:dyDescent="0.2">
      <c r="E20" s="87">
        <f>SUM(E10:E19)</f>
        <v>0</v>
      </c>
      <c r="F20" s="88">
        <f>SUM(F10:F19)</f>
        <v>0</v>
      </c>
      <c r="G20" s="89">
        <f>SUM(G10:G19)</f>
        <v>0</v>
      </c>
      <c r="I20" s="87">
        <f>SUM(I10:I19)</f>
        <v>0</v>
      </c>
      <c r="K20" s="210"/>
      <c r="L20" s="210"/>
      <c r="M20" s="163"/>
      <c r="N20" s="163"/>
      <c r="O20" s="163"/>
      <c r="P20" s="163"/>
      <c r="Q20" s="163"/>
      <c r="R20" s="163"/>
      <c r="S20" s="208"/>
      <c r="T20" s="208"/>
      <c r="U20" s="208"/>
      <c r="V20" s="208"/>
      <c r="W20" s="208"/>
      <c r="X20" s="206"/>
      <c r="Y20" s="206"/>
      <c r="Z20" s="206"/>
      <c r="AA20" s="206"/>
      <c r="AB20" s="206"/>
      <c r="AC20" s="206"/>
      <c r="AD20" s="206"/>
      <c r="AE20" s="206"/>
      <c r="AF20" s="206"/>
      <c r="AG20" s="206"/>
      <c r="AH20" s="208"/>
      <c r="AI20" s="207"/>
      <c r="AJ20" s="208"/>
      <c r="AK20" s="208"/>
      <c r="AL20" s="208"/>
      <c r="AM20" s="208"/>
      <c r="AN20" s="208"/>
      <c r="AO20" s="208"/>
      <c r="AP20" s="208"/>
    </row>
    <row r="21" spans="1:42" ht="12.75" x14ac:dyDescent="0.2">
      <c r="E21" s="66"/>
      <c r="K21" s="178"/>
      <c r="L21" s="178"/>
      <c r="M21" s="163"/>
      <c r="N21" s="163"/>
      <c r="O21" s="163"/>
      <c r="P21" s="163"/>
      <c r="Q21" s="163"/>
      <c r="R21" s="163"/>
      <c r="S21" s="208"/>
      <c r="T21" s="208"/>
      <c r="U21" s="208"/>
      <c r="V21" s="208"/>
      <c r="W21" s="208"/>
      <c r="X21" s="206"/>
      <c r="Y21" s="206"/>
      <c r="Z21" s="206"/>
      <c r="AA21" s="206"/>
      <c r="AB21" s="206"/>
      <c r="AC21" s="206"/>
      <c r="AD21" s="206"/>
      <c r="AE21" s="206"/>
      <c r="AF21" s="206"/>
      <c r="AG21" s="206"/>
      <c r="AH21" s="208"/>
      <c r="AI21" s="207"/>
      <c r="AJ21" s="208"/>
      <c r="AK21" s="208"/>
      <c r="AL21" s="208"/>
      <c r="AM21" s="208"/>
      <c r="AN21" s="208"/>
      <c r="AO21" s="208"/>
      <c r="AP21" s="208"/>
    </row>
    <row r="22" spans="1:42" ht="12.75" x14ac:dyDescent="0.2">
      <c r="E22" s="66"/>
      <c r="K22" s="163"/>
      <c r="L22" s="163"/>
      <c r="M22" s="163"/>
      <c r="N22" s="163"/>
      <c r="O22" s="163"/>
      <c r="P22" s="163"/>
      <c r="Q22" s="163"/>
      <c r="R22" s="163"/>
      <c r="S22" s="208"/>
      <c r="T22" s="208"/>
      <c r="U22" s="208"/>
      <c r="V22" s="208"/>
      <c r="W22" s="208"/>
      <c r="X22" s="206"/>
      <c r="Y22" s="206"/>
      <c r="Z22" s="206"/>
      <c r="AA22" s="206"/>
      <c r="AB22" s="206"/>
      <c r="AC22" s="206"/>
      <c r="AD22" s="206"/>
      <c r="AE22" s="206"/>
      <c r="AF22" s="206"/>
      <c r="AG22" s="206"/>
      <c r="AH22" s="208"/>
      <c r="AI22" s="207"/>
      <c r="AJ22" s="208"/>
      <c r="AK22" s="208"/>
      <c r="AL22" s="208"/>
      <c r="AM22" s="208"/>
      <c r="AN22" s="208"/>
      <c r="AO22" s="208"/>
      <c r="AP22" s="208"/>
    </row>
    <row r="23" spans="1:42" ht="12.75" x14ac:dyDescent="0.2">
      <c r="B23" s="24" t="s">
        <v>12</v>
      </c>
      <c r="C23" s="219" t="s">
        <v>13</v>
      </c>
      <c r="D23" s="219"/>
      <c r="E23" s="38"/>
      <c r="F23" s="163"/>
      <c r="G23" s="163"/>
      <c r="H23" s="163"/>
      <c r="I23" s="164"/>
      <c r="J23" s="163"/>
      <c r="K23" s="165"/>
      <c r="L23" s="163"/>
      <c r="M23" s="163"/>
      <c r="N23" s="163"/>
      <c r="O23" s="163"/>
      <c r="P23" s="163"/>
      <c r="Q23" s="163"/>
      <c r="R23" s="163"/>
      <c r="S23" s="208"/>
      <c r="T23" s="208"/>
      <c r="U23" s="208"/>
      <c r="V23" s="208"/>
      <c r="W23" s="208"/>
      <c r="X23" s="206"/>
      <c r="Y23" s="206"/>
      <c r="Z23" s="206"/>
      <c r="AA23" s="206"/>
      <c r="AB23" s="206"/>
      <c r="AC23" s="206"/>
      <c r="AD23" s="206"/>
      <c r="AE23" s="206"/>
      <c r="AF23" s="206"/>
      <c r="AG23" s="206"/>
      <c r="AH23" s="208"/>
      <c r="AI23" s="207"/>
      <c r="AJ23" s="208"/>
      <c r="AK23" s="208"/>
      <c r="AL23" s="208"/>
      <c r="AM23" s="208"/>
      <c r="AN23" s="208"/>
      <c r="AO23" s="208"/>
      <c r="AP23" s="208"/>
    </row>
    <row r="24" spans="1:42" ht="12.75" x14ac:dyDescent="0.2">
      <c r="A24" s="23">
        <v>1</v>
      </c>
      <c r="B24" s="37"/>
      <c r="C24" s="214"/>
      <c r="D24" s="215"/>
      <c r="E24" s="51"/>
      <c r="G24" s="163"/>
      <c r="H24" s="163"/>
      <c r="I24" s="163"/>
      <c r="J24" s="163"/>
      <c r="K24" s="163"/>
      <c r="L24" s="163"/>
      <c r="M24" s="163"/>
      <c r="N24" s="163"/>
      <c r="O24" s="163"/>
      <c r="P24" s="163"/>
      <c r="Q24" s="163"/>
      <c r="R24" s="163"/>
      <c r="S24" s="208"/>
      <c r="T24" s="208"/>
      <c r="U24" s="208"/>
      <c r="V24" s="208"/>
      <c r="W24" s="208"/>
      <c r="X24" s="212" t="s">
        <v>14</v>
      </c>
      <c r="Y24" s="206"/>
      <c r="Z24" s="206"/>
      <c r="AA24" s="206"/>
      <c r="AB24" s="206"/>
      <c r="AC24" s="206"/>
      <c r="AD24" s="206"/>
      <c r="AE24" s="206"/>
      <c r="AF24" s="206"/>
      <c r="AG24" s="206"/>
      <c r="AH24" s="208"/>
      <c r="AI24" s="207"/>
      <c r="AJ24" s="208"/>
      <c r="AK24" s="208"/>
      <c r="AL24" s="208"/>
      <c r="AM24" s="208"/>
      <c r="AN24" s="208"/>
      <c r="AO24" s="208"/>
      <c r="AP24" s="208"/>
    </row>
    <row r="25" spans="1:42" ht="12.75" x14ac:dyDescent="0.2">
      <c r="A25" s="23">
        <v>2</v>
      </c>
      <c r="B25" s="37"/>
      <c r="C25" s="214"/>
      <c r="D25" s="215"/>
      <c r="E25" s="51"/>
      <c r="G25" s="163"/>
      <c r="H25" s="163"/>
      <c r="I25" s="163"/>
      <c r="J25" s="163"/>
      <c r="K25" s="163"/>
      <c r="L25" s="163"/>
      <c r="M25" s="163"/>
      <c r="N25" s="163"/>
      <c r="O25" s="163"/>
      <c r="P25" s="163"/>
      <c r="Q25" s="163"/>
      <c r="R25" s="163"/>
      <c r="S25" s="208"/>
      <c r="T25" s="208"/>
      <c r="U25" s="208"/>
      <c r="V25" s="208"/>
      <c r="W25" s="208"/>
      <c r="X25" s="212" t="s">
        <v>16</v>
      </c>
      <c r="Y25" s="206"/>
      <c r="Z25" s="206"/>
      <c r="AA25" s="206"/>
      <c r="AB25" s="206"/>
      <c r="AC25" s="206"/>
      <c r="AD25" s="206"/>
      <c r="AE25" s="206"/>
      <c r="AF25" s="206"/>
      <c r="AG25" s="206"/>
      <c r="AH25" s="208"/>
      <c r="AI25" s="207"/>
      <c r="AJ25" s="208"/>
      <c r="AK25" s="208"/>
      <c r="AL25" s="208"/>
      <c r="AM25" s="208"/>
      <c r="AN25" s="208"/>
      <c r="AO25" s="208"/>
      <c r="AP25" s="208"/>
    </row>
    <row r="26" spans="1:42" ht="12.75" x14ac:dyDescent="0.2">
      <c r="A26" s="23">
        <v>3</v>
      </c>
      <c r="B26" s="37"/>
      <c r="C26" s="214"/>
      <c r="D26" s="215"/>
      <c r="E26" s="51"/>
      <c r="G26" s="163"/>
      <c r="H26" s="163"/>
      <c r="I26" s="163"/>
      <c r="J26" s="163"/>
      <c r="K26" s="163"/>
      <c r="L26" s="163"/>
      <c r="M26" s="163"/>
      <c r="N26" s="163"/>
      <c r="O26" s="163"/>
      <c r="P26" s="163"/>
      <c r="Q26" s="163"/>
      <c r="R26" s="163"/>
      <c r="S26" s="208"/>
      <c r="T26" s="208"/>
      <c r="U26" s="208"/>
      <c r="V26" s="208"/>
      <c r="W26" s="208"/>
      <c r="X26" s="212" t="s">
        <v>15</v>
      </c>
      <c r="Y26" s="206"/>
      <c r="Z26" s="206"/>
      <c r="AA26" s="206"/>
      <c r="AB26" s="206"/>
      <c r="AC26" s="206"/>
      <c r="AD26" s="206"/>
      <c r="AE26" s="206"/>
      <c r="AF26" s="206"/>
      <c r="AG26" s="206"/>
      <c r="AH26" s="208"/>
      <c r="AI26" s="207"/>
      <c r="AJ26" s="208"/>
      <c r="AK26" s="208"/>
      <c r="AL26" s="208"/>
      <c r="AM26" s="208"/>
      <c r="AN26" s="208"/>
      <c r="AO26" s="208"/>
      <c r="AP26" s="208"/>
    </row>
    <row r="27" spans="1:42" ht="12.75" x14ac:dyDescent="0.2">
      <c r="A27" s="23">
        <v>4</v>
      </c>
      <c r="B27" s="37"/>
      <c r="C27" s="214"/>
      <c r="D27" s="215"/>
      <c r="E27" s="51"/>
      <c r="G27" s="163"/>
      <c r="H27" s="163"/>
      <c r="I27" s="163"/>
      <c r="J27" s="163"/>
      <c r="K27" s="163"/>
      <c r="L27" s="163"/>
      <c r="M27" s="163"/>
      <c r="N27" s="163"/>
      <c r="O27" s="163"/>
      <c r="P27" s="163"/>
      <c r="Q27" s="163"/>
      <c r="R27" s="163"/>
      <c r="S27" s="208"/>
      <c r="T27" s="208"/>
      <c r="U27" s="208"/>
      <c r="V27" s="208"/>
      <c r="W27" s="208"/>
      <c r="X27" s="206" t="s">
        <v>18</v>
      </c>
      <c r="Y27" s="206"/>
      <c r="Z27" s="206"/>
      <c r="AA27" s="206"/>
      <c r="AB27" s="206"/>
      <c r="AC27" s="206"/>
      <c r="AD27" s="206"/>
      <c r="AE27" s="206"/>
      <c r="AF27" s="206"/>
      <c r="AG27" s="206"/>
      <c r="AH27" s="208"/>
      <c r="AI27" s="207"/>
      <c r="AJ27" s="208"/>
      <c r="AK27" s="208"/>
      <c r="AL27" s="208"/>
      <c r="AM27" s="208"/>
      <c r="AN27" s="208"/>
      <c r="AO27" s="208"/>
      <c r="AP27" s="208"/>
    </row>
    <row r="28" spans="1:42" ht="12.75" x14ac:dyDescent="0.2">
      <c r="A28" s="23">
        <v>5</v>
      </c>
      <c r="B28" s="37"/>
      <c r="C28" s="214"/>
      <c r="D28" s="215"/>
      <c r="E28" s="51"/>
      <c r="G28" s="163"/>
      <c r="H28" s="163"/>
      <c r="I28" s="163"/>
      <c r="J28" s="163"/>
      <c r="K28" s="163"/>
      <c r="L28" s="163"/>
      <c r="M28" s="163"/>
      <c r="N28" s="163"/>
      <c r="O28" s="163"/>
      <c r="P28" s="163"/>
      <c r="Q28" s="163"/>
      <c r="R28" s="163"/>
      <c r="S28" s="208"/>
      <c r="T28" s="208"/>
      <c r="U28" s="208"/>
      <c r="V28" s="208"/>
      <c r="W28" s="208"/>
      <c r="X28" s="212" t="s">
        <v>19</v>
      </c>
      <c r="Y28" s="206"/>
      <c r="Z28" s="206"/>
      <c r="AA28" s="206"/>
      <c r="AB28" s="206"/>
      <c r="AC28" s="206"/>
      <c r="AD28" s="206"/>
      <c r="AE28" s="206"/>
      <c r="AF28" s="206"/>
      <c r="AG28" s="206"/>
      <c r="AH28" s="208"/>
      <c r="AI28" s="207"/>
      <c r="AJ28" s="208"/>
      <c r="AK28" s="208"/>
      <c r="AL28" s="208"/>
      <c r="AM28" s="208"/>
      <c r="AN28" s="208"/>
      <c r="AO28" s="208"/>
      <c r="AP28" s="208"/>
    </row>
    <row r="29" spans="1:42" ht="12.75" x14ac:dyDescent="0.2">
      <c r="A29" s="23">
        <v>6</v>
      </c>
      <c r="B29" s="37"/>
      <c r="C29" s="214"/>
      <c r="D29" s="215"/>
      <c r="E29" s="51"/>
      <c r="G29" s="166"/>
      <c r="H29" s="166"/>
      <c r="I29" s="163"/>
      <c r="J29" s="163"/>
      <c r="K29" s="163"/>
      <c r="L29" s="163"/>
      <c r="M29" s="163"/>
      <c r="N29" s="163"/>
      <c r="O29" s="163"/>
      <c r="P29" s="163"/>
      <c r="Q29" s="163"/>
      <c r="R29" s="163"/>
      <c r="S29" s="208"/>
      <c r="T29" s="208"/>
      <c r="U29" s="208"/>
      <c r="V29" s="208"/>
      <c r="W29" s="208"/>
      <c r="X29" s="212" t="s">
        <v>20</v>
      </c>
      <c r="Y29" s="206"/>
      <c r="Z29" s="206"/>
      <c r="AA29" s="206"/>
      <c r="AB29" s="206"/>
      <c r="AC29" s="206"/>
      <c r="AD29" s="206"/>
      <c r="AE29" s="206"/>
      <c r="AF29" s="206"/>
      <c r="AG29" s="206"/>
      <c r="AH29" s="208"/>
      <c r="AI29" s="207"/>
      <c r="AJ29" s="208"/>
      <c r="AK29" s="208"/>
      <c r="AL29" s="208"/>
      <c r="AM29" s="208"/>
      <c r="AN29" s="208"/>
      <c r="AO29" s="208"/>
      <c r="AP29" s="208"/>
    </row>
    <row r="30" spans="1:42" ht="12.75" x14ac:dyDescent="0.2">
      <c r="A30" s="23">
        <v>7</v>
      </c>
      <c r="B30" s="37"/>
      <c r="C30" s="214"/>
      <c r="D30" s="215"/>
      <c r="E30" s="51"/>
      <c r="G30" s="163"/>
      <c r="H30" s="163"/>
      <c r="I30" s="163"/>
      <c r="J30" s="163"/>
      <c r="K30" s="163"/>
      <c r="L30" s="163"/>
      <c r="M30" s="163"/>
      <c r="N30" s="163"/>
      <c r="O30" s="163"/>
      <c r="P30" s="163"/>
      <c r="Q30" s="163"/>
      <c r="R30" s="163"/>
      <c r="S30" s="208"/>
      <c r="T30" s="208"/>
      <c r="U30" s="208"/>
      <c r="V30" s="208"/>
      <c r="W30" s="208"/>
      <c r="X30" s="212" t="s">
        <v>17</v>
      </c>
      <c r="Y30" s="206"/>
      <c r="Z30" s="206"/>
      <c r="AA30" s="206"/>
      <c r="AB30" s="206"/>
      <c r="AC30" s="206"/>
      <c r="AD30" s="206"/>
      <c r="AE30" s="206"/>
      <c r="AF30" s="206"/>
      <c r="AG30" s="206"/>
      <c r="AH30" s="208"/>
      <c r="AI30" s="207"/>
      <c r="AJ30" s="208"/>
      <c r="AK30" s="208"/>
      <c r="AL30" s="208"/>
      <c r="AM30" s="208"/>
      <c r="AN30" s="208"/>
      <c r="AO30" s="208"/>
      <c r="AP30" s="208"/>
    </row>
    <row r="31" spans="1:42" ht="12.75" x14ac:dyDescent="0.2">
      <c r="A31" s="23">
        <v>8</v>
      </c>
      <c r="B31" s="37"/>
      <c r="C31" s="214"/>
      <c r="D31" s="215"/>
      <c r="E31" s="51"/>
      <c r="G31" s="163"/>
      <c r="H31" s="163"/>
      <c r="I31" s="163"/>
      <c r="J31" s="163"/>
      <c r="K31" s="163"/>
      <c r="L31" s="163"/>
      <c r="M31" s="163"/>
      <c r="N31" s="163"/>
      <c r="O31" s="163"/>
      <c r="P31" s="163"/>
      <c r="Q31" s="163"/>
      <c r="R31" s="163"/>
      <c r="S31" s="208"/>
      <c r="T31" s="208"/>
      <c r="U31" s="208"/>
      <c r="V31" s="208"/>
      <c r="W31" s="208"/>
      <c r="X31" s="212" t="s">
        <v>169</v>
      </c>
      <c r="Y31" s="206"/>
      <c r="Z31" s="206"/>
      <c r="AA31" s="206"/>
      <c r="AB31" s="206"/>
      <c r="AC31" s="206"/>
      <c r="AD31" s="206"/>
      <c r="AE31" s="206"/>
      <c r="AF31" s="206"/>
      <c r="AG31" s="206"/>
      <c r="AH31" s="208"/>
      <c r="AI31" s="207"/>
      <c r="AJ31" s="208"/>
      <c r="AK31" s="208"/>
      <c r="AL31" s="208"/>
      <c r="AM31" s="208"/>
      <c r="AN31" s="208"/>
      <c r="AO31" s="208"/>
      <c r="AP31" s="208"/>
    </row>
    <row r="32" spans="1:42" ht="12.75" x14ac:dyDescent="0.2">
      <c r="A32" s="23">
        <v>9</v>
      </c>
      <c r="B32" s="37"/>
      <c r="C32" s="214"/>
      <c r="D32" s="215"/>
      <c r="E32" s="51"/>
      <c r="G32" s="163"/>
      <c r="H32" s="163"/>
      <c r="I32" s="163"/>
      <c r="J32" s="163"/>
      <c r="K32" s="165"/>
      <c r="L32" s="163"/>
      <c r="M32" s="163"/>
      <c r="N32" s="163"/>
      <c r="O32" s="163"/>
      <c r="P32" s="163"/>
      <c r="Q32" s="163"/>
      <c r="R32" s="163"/>
      <c r="S32" s="208"/>
      <c r="T32" s="208"/>
      <c r="U32" s="208"/>
      <c r="V32" s="208"/>
      <c r="W32" s="208"/>
      <c r="X32" s="212" t="s">
        <v>21</v>
      </c>
      <c r="Y32" s="206"/>
      <c r="Z32" s="206"/>
      <c r="AA32" s="206"/>
      <c r="AB32" s="206"/>
      <c r="AC32" s="206"/>
      <c r="AD32" s="206"/>
      <c r="AE32" s="206"/>
      <c r="AF32" s="206"/>
      <c r="AG32" s="206"/>
      <c r="AH32" s="208"/>
      <c r="AI32" s="207"/>
      <c r="AJ32" s="208"/>
      <c r="AK32" s="208"/>
      <c r="AL32" s="208"/>
      <c r="AM32" s="208"/>
      <c r="AN32" s="208"/>
      <c r="AO32" s="208"/>
      <c r="AP32" s="208"/>
    </row>
    <row r="33" spans="1:42" ht="12.75" x14ac:dyDescent="0.2">
      <c r="A33" s="23">
        <v>10</v>
      </c>
      <c r="B33" s="37"/>
      <c r="C33" s="214"/>
      <c r="D33" s="215"/>
      <c r="E33" s="51"/>
      <c r="G33" s="163"/>
      <c r="H33" s="163"/>
      <c r="I33" s="163"/>
      <c r="J33" s="163"/>
      <c r="K33" s="165"/>
      <c r="L33" s="163"/>
      <c r="M33" s="163"/>
      <c r="N33" s="163"/>
      <c r="O33" s="163"/>
      <c r="P33" s="163"/>
      <c r="Q33" s="163"/>
      <c r="R33" s="163"/>
      <c r="S33" s="208"/>
      <c r="T33" s="208"/>
      <c r="U33" s="208"/>
      <c r="V33" s="208"/>
      <c r="W33" s="208"/>
      <c r="X33" s="199"/>
      <c r="Y33" s="206"/>
      <c r="Z33" s="206"/>
      <c r="AA33" s="206"/>
      <c r="AB33" s="206"/>
      <c r="AC33" s="206"/>
      <c r="AD33" s="206"/>
      <c r="AE33" s="206"/>
      <c r="AF33" s="206"/>
      <c r="AG33" s="206"/>
      <c r="AH33" s="208"/>
      <c r="AI33" s="207"/>
      <c r="AJ33" s="208"/>
      <c r="AK33" s="208"/>
      <c r="AL33" s="208"/>
      <c r="AM33" s="208"/>
      <c r="AN33" s="208"/>
      <c r="AO33" s="208"/>
      <c r="AP33" s="208"/>
    </row>
    <row r="34" spans="1:42" ht="12.75" x14ac:dyDescent="0.2">
      <c r="A34" s="23">
        <v>11</v>
      </c>
      <c r="B34" s="37"/>
      <c r="C34" s="214"/>
      <c r="D34" s="215"/>
      <c r="E34" s="51"/>
      <c r="G34" s="163"/>
      <c r="H34" s="163"/>
      <c r="I34" s="163"/>
      <c r="J34" s="163"/>
      <c r="K34" s="163"/>
      <c r="L34" s="163"/>
      <c r="M34" s="163"/>
      <c r="N34" s="163"/>
      <c r="O34" s="163"/>
      <c r="P34" s="163"/>
      <c r="Q34" s="163"/>
      <c r="R34" s="163"/>
      <c r="S34" s="208"/>
      <c r="T34" s="208"/>
      <c r="U34" s="208"/>
      <c r="V34" s="208"/>
      <c r="W34" s="208"/>
      <c r="X34" s="206"/>
      <c r="Y34" s="206"/>
      <c r="Z34" s="206"/>
      <c r="AA34" s="206"/>
      <c r="AB34" s="206"/>
      <c r="AC34" s="206"/>
      <c r="AD34" s="206"/>
      <c r="AE34" s="206"/>
      <c r="AF34" s="206"/>
      <c r="AG34" s="206"/>
      <c r="AH34" s="208"/>
      <c r="AI34" s="207"/>
      <c r="AJ34" s="208"/>
      <c r="AK34" s="208"/>
      <c r="AL34" s="208"/>
      <c r="AM34" s="208"/>
      <c r="AN34" s="208"/>
      <c r="AO34" s="208"/>
      <c r="AP34" s="208"/>
    </row>
    <row r="35" spans="1:42" ht="12.75" x14ac:dyDescent="0.2">
      <c r="A35" s="23">
        <v>12</v>
      </c>
      <c r="B35" s="37"/>
      <c r="C35" s="214"/>
      <c r="D35" s="215"/>
      <c r="E35" s="51"/>
      <c r="F35" s="165"/>
      <c r="G35" s="163"/>
      <c r="H35" s="163"/>
      <c r="I35" s="163"/>
      <c r="J35" s="163"/>
      <c r="K35" s="163"/>
      <c r="L35" s="163"/>
      <c r="M35" s="163"/>
      <c r="N35" s="163"/>
      <c r="O35" s="163"/>
      <c r="P35" s="163"/>
      <c r="Q35" s="163"/>
      <c r="R35" s="163"/>
      <c r="S35" s="208"/>
      <c r="T35" s="208"/>
      <c r="U35" s="208"/>
      <c r="V35" s="208"/>
      <c r="W35" s="207"/>
      <c r="X35" s="206"/>
      <c r="Y35" s="206"/>
      <c r="Z35" s="206"/>
      <c r="AA35" s="206"/>
      <c r="AB35" s="206"/>
      <c r="AC35" s="206"/>
      <c r="AD35" s="206"/>
      <c r="AE35" s="206"/>
      <c r="AF35" s="206"/>
      <c r="AG35" s="206"/>
      <c r="AH35" s="207"/>
      <c r="AI35" s="207"/>
      <c r="AJ35" s="208"/>
      <c r="AK35" s="208"/>
      <c r="AL35" s="208"/>
      <c r="AM35" s="208"/>
      <c r="AN35" s="208"/>
      <c r="AO35" s="208"/>
      <c r="AP35" s="208"/>
    </row>
    <row r="36" spans="1:42" ht="12.75" x14ac:dyDescent="0.2">
      <c r="A36" s="23">
        <v>13</v>
      </c>
      <c r="B36" s="37"/>
      <c r="C36" s="214"/>
      <c r="D36" s="215"/>
      <c r="E36" s="51"/>
      <c r="F36" s="165"/>
      <c r="G36" s="163"/>
      <c r="H36" s="163"/>
      <c r="I36" s="163"/>
      <c r="J36" s="163"/>
      <c r="K36" s="163"/>
      <c r="L36" s="203"/>
      <c r="M36" s="203"/>
      <c r="N36" s="203"/>
      <c r="O36" s="203"/>
      <c r="P36" s="203"/>
      <c r="Q36" s="163"/>
      <c r="R36" s="163"/>
      <c r="S36" s="208"/>
      <c r="T36" s="208"/>
      <c r="U36" s="208"/>
      <c r="V36" s="207"/>
      <c r="W36" s="207"/>
      <c r="X36" s="206"/>
      <c r="Y36" s="206"/>
      <c r="Z36" s="206"/>
      <c r="AA36" s="206"/>
      <c r="AB36" s="206"/>
      <c r="AC36" s="206"/>
      <c r="AD36" s="206"/>
      <c r="AE36" s="206"/>
      <c r="AF36" s="206"/>
      <c r="AG36" s="206"/>
      <c r="AH36" s="207"/>
      <c r="AI36" s="207"/>
      <c r="AJ36" s="207"/>
      <c r="AK36" s="207"/>
      <c r="AL36" s="207"/>
      <c r="AM36" s="208"/>
      <c r="AN36" s="208"/>
      <c r="AO36" s="208"/>
      <c r="AP36" s="208"/>
    </row>
    <row r="37" spans="1:42" ht="12.75" x14ac:dyDescent="0.2">
      <c r="A37" s="23">
        <v>14</v>
      </c>
      <c r="B37" s="37"/>
      <c r="C37" s="214"/>
      <c r="D37" s="215"/>
      <c r="E37" s="51"/>
      <c r="F37" s="165"/>
      <c r="G37" s="163"/>
      <c r="H37" s="163"/>
      <c r="I37" s="163"/>
      <c r="J37" s="163"/>
      <c r="K37" s="163"/>
      <c r="L37" s="203"/>
      <c r="M37" s="203"/>
      <c r="N37" s="203"/>
      <c r="O37" s="203"/>
      <c r="P37" s="203"/>
      <c r="Q37" s="163"/>
      <c r="R37" s="163"/>
      <c r="S37" s="208"/>
      <c r="T37" s="208"/>
      <c r="U37" s="208"/>
      <c r="V37" s="207"/>
      <c r="W37" s="207"/>
      <c r="X37" s="207"/>
      <c r="Y37" s="207"/>
      <c r="Z37" s="207"/>
      <c r="AA37" s="207"/>
      <c r="AB37" s="207"/>
      <c r="AC37" s="207"/>
      <c r="AD37" s="207"/>
      <c r="AE37" s="207"/>
      <c r="AF37" s="207"/>
      <c r="AG37" s="207"/>
      <c r="AH37" s="207"/>
      <c r="AI37" s="207"/>
      <c r="AJ37" s="207"/>
      <c r="AK37" s="207"/>
      <c r="AL37" s="207"/>
      <c r="AM37" s="208"/>
      <c r="AN37" s="208"/>
      <c r="AO37" s="208"/>
      <c r="AP37" s="208"/>
    </row>
    <row r="38" spans="1:42" ht="12.75" x14ac:dyDescent="0.2">
      <c r="A38" s="23">
        <v>15</v>
      </c>
      <c r="B38" s="37"/>
      <c r="C38" s="214"/>
      <c r="D38" s="215"/>
      <c r="E38" s="51"/>
      <c r="F38" s="165"/>
      <c r="G38" s="163"/>
      <c r="H38" s="163"/>
      <c r="I38" s="163"/>
      <c r="J38" s="163"/>
      <c r="K38" s="163"/>
      <c r="L38" s="203"/>
      <c r="M38" s="203"/>
      <c r="N38" s="203"/>
      <c r="O38" s="203"/>
      <c r="P38" s="203"/>
      <c r="Q38" s="163"/>
      <c r="R38" s="163"/>
      <c r="S38" s="208"/>
      <c r="T38" s="208"/>
      <c r="U38" s="208"/>
      <c r="V38" s="207"/>
      <c r="W38" s="207"/>
      <c r="X38" s="207"/>
      <c r="Y38" s="207"/>
      <c r="Z38" s="207"/>
      <c r="AA38" s="207"/>
      <c r="AB38" s="207"/>
      <c r="AC38" s="207"/>
      <c r="AD38" s="207"/>
      <c r="AE38" s="207"/>
      <c r="AF38" s="207"/>
      <c r="AG38" s="207"/>
      <c r="AH38" s="207"/>
      <c r="AI38" s="207"/>
      <c r="AJ38" s="207"/>
      <c r="AK38" s="207"/>
      <c r="AL38" s="207"/>
      <c r="AM38" s="208"/>
      <c r="AN38" s="208"/>
      <c r="AO38" s="208"/>
      <c r="AP38" s="208"/>
    </row>
    <row r="39" spans="1:42" ht="12.75" x14ac:dyDescent="0.2">
      <c r="A39" s="23">
        <v>16</v>
      </c>
      <c r="B39" s="37"/>
      <c r="C39" s="214"/>
      <c r="D39" s="215"/>
      <c r="E39" s="51"/>
      <c r="F39" s="165"/>
      <c r="G39" s="163"/>
      <c r="H39" s="163"/>
      <c r="I39" s="163"/>
      <c r="J39" s="163"/>
      <c r="K39" s="163"/>
      <c r="L39" s="163"/>
      <c r="M39" s="163"/>
      <c r="N39" s="163"/>
      <c r="O39" s="163"/>
      <c r="P39" s="163"/>
      <c r="Q39" s="163"/>
      <c r="R39" s="163"/>
      <c r="S39" s="208"/>
      <c r="T39" s="208"/>
      <c r="U39" s="208"/>
      <c r="V39" s="207"/>
      <c r="W39" s="207"/>
      <c r="X39" s="207"/>
      <c r="Y39" s="207"/>
      <c r="Z39" s="207"/>
      <c r="AA39" s="207"/>
      <c r="AB39" s="207"/>
      <c r="AC39" s="207"/>
      <c r="AD39" s="207"/>
      <c r="AE39" s="207"/>
      <c r="AF39" s="207"/>
      <c r="AG39" s="207"/>
      <c r="AH39" s="207"/>
      <c r="AI39" s="207"/>
      <c r="AJ39" s="207"/>
      <c r="AK39" s="207"/>
      <c r="AL39" s="207"/>
      <c r="AM39" s="208"/>
      <c r="AN39" s="208"/>
      <c r="AO39" s="208"/>
      <c r="AP39" s="208"/>
    </row>
    <row r="40" spans="1:42" ht="12.75" x14ac:dyDescent="0.2">
      <c r="A40" s="23">
        <v>17</v>
      </c>
      <c r="B40" s="37"/>
      <c r="C40" s="214"/>
      <c r="D40" s="215"/>
      <c r="E40" s="51"/>
      <c r="F40" s="165"/>
      <c r="G40" s="163"/>
      <c r="H40" s="163"/>
      <c r="I40" s="163"/>
      <c r="J40" s="163"/>
      <c r="K40" s="163"/>
      <c r="L40" s="163"/>
      <c r="M40" s="163"/>
      <c r="R40" s="163"/>
      <c r="S40" s="208"/>
      <c r="T40" s="208"/>
      <c r="U40" s="208"/>
      <c r="V40" s="207"/>
      <c r="W40" s="207"/>
      <c r="X40" s="207"/>
      <c r="Y40" s="207"/>
      <c r="Z40" s="207"/>
      <c r="AA40" s="207"/>
      <c r="AB40" s="207"/>
      <c r="AC40" s="207"/>
      <c r="AD40" s="207"/>
      <c r="AE40" s="207"/>
      <c r="AF40" s="207"/>
      <c r="AG40" s="207"/>
      <c r="AH40" s="207"/>
      <c r="AI40" s="207"/>
      <c r="AJ40" s="207"/>
      <c r="AK40" s="207"/>
      <c r="AL40" s="207"/>
      <c r="AM40" s="208"/>
      <c r="AN40" s="208"/>
      <c r="AO40" s="208"/>
      <c r="AP40" s="208"/>
    </row>
    <row r="41" spans="1:42" ht="12.75" x14ac:dyDescent="0.2">
      <c r="A41" s="23">
        <v>18</v>
      </c>
      <c r="B41" s="37"/>
      <c r="C41" s="214"/>
      <c r="D41" s="215"/>
      <c r="E41" s="51"/>
      <c r="F41" s="165"/>
      <c r="G41" s="163"/>
      <c r="H41" s="163"/>
      <c r="I41" s="163"/>
      <c r="J41" s="163"/>
      <c r="K41" s="163"/>
      <c r="L41" s="163"/>
      <c r="M41" s="163"/>
      <c r="R41" s="163"/>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row>
    <row r="42" spans="1:42" ht="12.75" x14ac:dyDescent="0.2">
      <c r="A42" s="23">
        <v>19</v>
      </c>
      <c r="B42" s="37"/>
      <c r="C42" s="214"/>
      <c r="D42" s="215"/>
      <c r="E42" s="51"/>
      <c r="F42" s="165"/>
      <c r="G42" s="163"/>
      <c r="H42" s="163"/>
      <c r="I42" s="163"/>
      <c r="J42" s="163"/>
      <c r="K42" s="163"/>
      <c r="L42" s="163"/>
      <c r="M42" s="163"/>
      <c r="R42" s="163"/>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row>
    <row r="43" spans="1:42" x14ac:dyDescent="0.15">
      <c r="A43" s="23">
        <v>20</v>
      </c>
      <c r="B43" s="37"/>
      <c r="C43" s="214"/>
      <c r="D43" s="215"/>
      <c r="E43" s="51"/>
      <c r="F43" s="165"/>
      <c r="G43" s="163"/>
      <c r="H43" s="163"/>
      <c r="I43" s="163"/>
      <c r="J43" s="163"/>
      <c r="K43" s="163"/>
      <c r="L43" s="163"/>
      <c r="M43" s="163"/>
      <c r="R43" s="163"/>
      <c r="S43" s="163"/>
      <c r="T43" s="163"/>
      <c r="U43" s="163"/>
      <c r="V43" s="163"/>
      <c r="W43" s="163"/>
      <c r="X43" s="163"/>
      <c r="Y43" s="163"/>
    </row>
    <row r="44" spans="1:42" x14ac:dyDescent="0.15">
      <c r="F44" s="163"/>
      <c r="G44" s="163"/>
      <c r="H44" s="163"/>
      <c r="I44" s="163"/>
      <c r="J44" s="163"/>
      <c r="K44" s="163"/>
      <c r="L44" s="163"/>
      <c r="M44" s="163"/>
      <c r="R44" s="163"/>
      <c r="S44" s="163"/>
      <c r="T44" s="163"/>
      <c r="U44" s="163"/>
      <c r="V44" s="163"/>
      <c r="W44" s="163"/>
      <c r="X44" s="163"/>
      <c r="Y44" s="163"/>
    </row>
    <row r="45" spans="1:42" x14ac:dyDescent="0.15">
      <c r="F45" s="163"/>
      <c r="G45" s="163"/>
      <c r="H45" s="163"/>
      <c r="I45" s="163"/>
      <c r="J45" s="163"/>
      <c r="K45" s="163"/>
      <c r="L45" s="163"/>
      <c r="M45" s="163"/>
      <c r="R45" s="163"/>
      <c r="S45" s="163"/>
      <c r="T45" s="163"/>
      <c r="U45" s="163"/>
      <c r="V45" s="163"/>
      <c r="W45" s="163"/>
      <c r="X45" s="163"/>
      <c r="Y45" s="163"/>
    </row>
    <row r="46" spans="1:42" x14ac:dyDescent="0.15">
      <c r="R46" s="163"/>
      <c r="S46" s="163"/>
      <c r="T46" s="163"/>
      <c r="U46" s="163"/>
      <c r="V46" s="163"/>
      <c r="W46" s="163"/>
      <c r="X46" s="163"/>
      <c r="Y46" s="163"/>
    </row>
    <row r="47" spans="1:42" x14ac:dyDescent="0.15">
      <c r="R47" s="163"/>
      <c r="S47" s="163"/>
      <c r="T47" s="163"/>
      <c r="U47" s="163"/>
      <c r="V47" s="163"/>
      <c r="W47" s="163"/>
      <c r="X47" s="163"/>
      <c r="Y47" s="163"/>
    </row>
    <row r="52" ht="10.5" customHeight="1" x14ac:dyDescent="0.15"/>
  </sheetData>
  <sheetProtection algorithmName="SHA-512" hashValue="YoXC0VVurz+J5pE3IoXy2RAzt7jPfiH7Fu4mfFrJGWfLgI9rYZrhTLJjfteGVNJ//Etl6tczAgaR18kNSv8ywA==" saltValue="qQK8XzT4hbsP5yCLWkIY+A==" spinCount="100000" sheet="1" objects="1" scenarios="1"/>
  <mergeCells count="36">
    <mergeCell ref="L8:L9"/>
    <mergeCell ref="C18:D18"/>
    <mergeCell ref="C19:D19"/>
    <mergeCell ref="C10:D10"/>
    <mergeCell ref="C11:D11"/>
    <mergeCell ref="C12:D12"/>
    <mergeCell ref="C13:D13"/>
    <mergeCell ref="C14:D14"/>
    <mergeCell ref="B6:F6"/>
    <mergeCell ref="C15:D15"/>
    <mergeCell ref="C16:D16"/>
    <mergeCell ref="C17:D17"/>
    <mergeCell ref="C9:D9"/>
    <mergeCell ref="B7:F7"/>
    <mergeCell ref="C29:D29"/>
    <mergeCell ref="C30:D30"/>
    <mergeCell ref="C31:D31"/>
    <mergeCell ref="C32:D32"/>
    <mergeCell ref="C23:D23"/>
    <mergeCell ref="C24:D24"/>
    <mergeCell ref="C43:D43"/>
    <mergeCell ref="C25:D25"/>
    <mergeCell ref="C26:D26"/>
    <mergeCell ref="C27:D27"/>
    <mergeCell ref="B4:F4"/>
    <mergeCell ref="C38:D38"/>
    <mergeCell ref="C39:D39"/>
    <mergeCell ref="C40:D40"/>
    <mergeCell ref="C41:D41"/>
    <mergeCell ref="C42:D42"/>
    <mergeCell ref="C33:D33"/>
    <mergeCell ref="C34:D34"/>
    <mergeCell ref="C35:D35"/>
    <mergeCell ref="C36:D36"/>
    <mergeCell ref="C37:D37"/>
    <mergeCell ref="C28:D28"/>
  </mergeCells>
  <conditionalFormatting sqref="G10:G19">
    <cfRule type="cellIs" dxfId="34" priority="29" operator="lessThan">
      <formula>0</formula>
    </cfRule>
    <cfRule type="cellIs" dxfId="33" priority="30" operator="greaterThan">
      <formula>0</formula>
    </cfRule>
    <cfRule type="cellIs" dxfId="32" priority="31" operator="lessThan">
      <formula>0</formula>
    </cfRule>
    <cfRule type="cellIs" dxfId="31" priority="32" operator="lessThan">
      <formula>0</formula>
    </cfRule>
    <cfRule type="cellIs" dxfId="30" priority="33" operator="lessThan">
      <formula>0</formula>
    </cfRule>
    <cfRule type="cellIs" dxfId="29" priority="34" operator="lessThan">
      <formula>" € -   "</formula>
    </cfRule>
  </conditionalFormatting>
  <conditionalFormatting sqref="G10:G20">
    <cfRule type="cellIs" dxfId="28" priority="26" operator="greaterThanOrEqual">
      <formula>0</formula>
    </cfRule>
    <cfRule type="cellIs" dxfId="27" priority="27" operator="greaterThanOrEqual">
      <formula>0</formula>
    </cfRule>
    <cfRule type="cellIs" dxfId="26" priority="28" operator="greaterThanOrEqual">
      <formula>0</formula>
    </cfRule>
  </conditionalFormatting>
  <conditionalFormatting sqref="C10:D19">
    <cfRule type="expression" dxfId="25" priority="36">
      <formula>$AB$8=$AB$5</formula>
    </cfRule>
  </conditionalFormatting>
  <conditionalFormatting sqref="B7:F7">
    <cfRule type="expression" dxfId="24" priority="38">
      <formula>$B$7&lt;&gt;$AB$3</formula>
    </cfRule>
  </conditionalFormatting>
  <dataValidations xWindow="522" yWindow="639" count="7">
    <dataValidation allowBlank="1" showInputMessage="1" showErrorMessage="1" prompt="Voer hier de naam van de onderneming of kennisinstelling in die PROJECTPARTNER is en kosten maakt binnen het project." sqref="B11:B19" xr:uid="{00000000-0002-0000-0000-000000000000}"/>
    <dataValidation allowBlank="1" showInputMessage="1" showErrorMessage="1" prompt="Geef hier kort de titel/inhoud van het werkpakket weer" sqref="B24:B43" xr:uid="{00000000-0002-0000-0000-000001000000}"/>
    <dataValidation allowBlank="1" showInputMessage="1" showErrorMessage="1" prompt="Voer hier de naam van de onderneming of kennisinstelling in die PENVOERDER is en kosten maakt binnen het project." sqref="B10" xr:uid="{00000000-0002-0000-0000-000002000000}"/>
    <dataValidation allowBlank="1" showInputMessage="1" showErrorMessage="1" prompt="Vul hier de titel van uw project in" sqref="B4:F4" xr:uid="{00000000-0002-0000-0000-000005000000}"/>
    <dataValidation type="list" showInputMessage="1" showErrorMessage="1" sqref="B7:F7" xr:uid="{E70BD740-4F15-413E-B1DD-59B0D147BB23}">
      <formula1>$AB$1:$AB$3</formula1>
    </dataValidation>
    <dataValidation type="list" allowBlank="1" showInputMessage="1" showErrorMessage="1" prompt="Selecteer welk type organisatie van toepassing is" sqref="C10:D19" xr:uid="{8D8095CD-B980-4A58-8273-FC4AF6A1C47F}">
      <formula1>$AE$1:$AE$5</formula1>
    </dataValidation>
    <dataValidation type="list" allowBlank="1" showInputMessage="1" showErrorMessage="1" prompt="Selecteer op welke categorie het werkpakket betrekking heeft" sqref="C24:D43" xr:uid="{0BAA1B35-A9DD-4D5C-AAD5-F745C700D1B4}">
      <formula1>$X$23:$X$26</formula1>
    </dataValidation>
  </dataValidations>
  <pageMargins left="0.70866141732283472" right="0.70866141732283472" top="0.74803149606299213" bottom="0.74803149606299213"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7030A0"/>
  </sheetPr>
  <dimension ref="A1:W89"/>
  <sheetViews>
    <sheetView showGridLines="0" zoomScaleNormal="10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162</v>
      </c>
      <c r="B1" s="289"/>
      <c r="C1" s="289"/>
      <c r="D1" s="285">
        <f>'Algemene informatie'!B14</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9.2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181"/>
    </row>
    <row r="28" spans="1:23" x14ac:dyDescent="0.15">
      <c r="A28" s="290"/>
      <c r="B28" s="290"/>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181"/>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181"/>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181"/>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181"/>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181"/>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181"/>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181"/>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181"/>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c r="V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c r="S38" s="200"/>
      <c r="T38" s="200"/>
      <c r="U38" s="200"/>
      <c r="V38" s="200"/>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c r="S39" s="200"/>
      <c r="T39" s="200"/>
      <c r="U39" s="200"/>
      <c r="V39" s="200"/>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3BH6HKWsOhboywm3KSlc4XQ7yf5AN2flCJA9tv2oVPDxmM8MgxA/H7JCGlDkyR1e6QOohow7S5TyqsjFgXex9A==" saltValue="qrjLd/ivLP4s0rW6Aa76MQ=="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900-000000000000}">
      <formula1>"1,2,3,4,5,6,7,8,9,10,11,12,13,14,15,16,17,18,19,20"</formula1>
    </dataValidation>
    <dataValidation type="list" allowBlank="1" showInputMessage="1" showErrorMessage="1" sqref="G27:G86" xr:uid="{DCFE0631-44F3-4FC4-8358-7116DAE5D5C7}">
      <formula1>$S$27:$S$34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163</v>
      </c>
      <c r="B1" s="289"/>
      <c r="C1" s="289"/>
      <c r="D1" s="285">
        <f>'Algemene informatie'!B15</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9.2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181"/>
      <c r="W27" s="181"/>
    </row>
    <row r="28" spans="1:23" x14ac:dyDescent="0.15">
      <c r="A28" s="290"/>
      <c r="B28" s="290"/>
      <c r="C28" s="194"/>
      <c r="D28" s="286"/>
      <c r="E28" s="287"/>
      <c r="F28" s="288"/>
      <c r="G28" s="83"/>
      <c r="H28" s="185"/>
      <c r="I28" s="204"/>
      <c r="J28" s="281" t="str">
        <f t="shared" ref="J28:J85" si="2">IF(G28=$O$33,"€ 39,00","")</f>
        <v/>
      </c>
      <c r="K28" s="282"/>
      <c r="L28" s="196"/>
      <c r="M28" s="197">
        <f t="shared" ref="M28:M86" si="3">IF(G28=$S$29,H28*J28,H28*I28)</f>
        <v>0</v>
      </c>
      <c r="N28" s="157"/>
      <c r="O28" s="311"/>
      <c r="P28" s="299"/>
      <c r="Q28" s="300"/>
      <c r="S28" s="200" t="s">
        <v>142</v>
      </c>
      <c r="T28" s="200"/>
      <c r="U28" s="200" t="s">
        <v>143</v>
      </c>
      <c r="V28" s="181"/>
      <c r="W28" s="181"/>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181"/>
      <c r="W29" s="181"/>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181"/>
      <c r="W30" s="181"/>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181"/>
      <c r="W31" s="181"/>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181"/>
      <c r="W32" s="181"/>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181"/>
      <c r="W33" s="181"/>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181"/>
      <c r="W34" s="181"/>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181"/>
      <c r="W35" s="181"/>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IF(G86=$O$33,"€ 39,00","")</f>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csWmR6C0arofzm0ZBUufoz/TgB7lbemRy5aIYVQZBH/0wQbwvgdQmxmwUEIiXh65qeAwIdx49yOzqcHtzbyYAQ==" saltValue="QGLd83zq0hJfAb6VlZCfkw=="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A00-000000000000}">
      <formula1>"1,2,3,4,5,6,7,8,9,10,11,12,13,14,15,16,17,18,19,20"</formula1>
    </dataValidation>
    <dataValidation type="list" allowBlank="1" showInputMessage="1" showErrorMessage="1" sqref="G27:G86" xr:uid="{0E3466C7-6AEA-49AA-B559-B9B719A656B0}">
      <formula1>$S$27:$S$34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164</v>
      </c>
      <c r="B1" s="289"/>
      <c r="C1" s="289"/>
      <c r="D1" s="285">
        <f>'Algemene informatie'!B16</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8.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c r="S26" s="202"/>
      <c r="T26" s="202"/>
      <c r="U26" s="202"/>
      <c r="V26" s="202"/>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181"/>
    </row>
    <row r="28" spans="1:23" x14ac:dyDescent="0.15">
      <c r="A28" s="290"/>
      <c r="B28" s="290"/>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181"/>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181"/>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181"/>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181"/>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181"/>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181"/>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181"/>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181"/>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c r="V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c r="S38" s="200"/>
      <c r="T38" s="200"/>
      <c r="U38" s="200"/>
      <c r="V38" s="200"/>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88BxpzQvLaax9EGduQfJIZ2DPG6Tp6I3ignyTN08bv2MGqCaNkZvQYvyYAvtzVKPR4aZ9j3GThzqr12X7Zoqow==" saltValue="zL27N5iX6Se+jHVimZLL8Q=="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B00-000000000000}">
      <formula1>"1,2,3,4,5,6,7,8,9,10,11,12,13,14,15,16,17,18,19,20"</formula1>
    </dataValidation>
    <dataValidation type="list" allowBlank="1" showInputMessage="1" showErrorMessage="1" sqref="G27:G86" xr:uid="{E125F09B-28C8-4077-BBF8-4521CFE427D5}">
      <formula1>$S$27:$S$34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315" t="s">
        <v>165</v>
      </c>
      <c r="B1" s="316"/>
      <c r="C1" s="317"/>
      <c r="D1" s="318">
        <f>'Algemene informatie'!B17</f>
        <v>0</v>
      </c>
      <c r="E1" s="319"/>
      <c r="F1" s="320"/>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9.2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313"/>
      <c r="B27" s="314"/>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181"/>
    </row>
    <row r="28" spans="1:23" x14ac:dyDescent="0.15">
      <c r="A28" s="313"/>
      <c r="B28" s="314"/>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181"/>
    </row>
    <row r="29" spans="1:23" x14ac:dyDescent="0.15">
      <c r="A29" s="313"/>
      <c r="B29" s="314"/>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181"/>
    </row>
    <row r="30" spans="1:23" ht="11.25" customHeight="1" x14ac:dyDescent="0.15">
      <c r="A30" s="313"/>
      <c r="B30" s="314"/>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181"/>
    </row>
    <row r="31" spans="1:23" ht="11.25" customHeight="1" x14ac:dyDescent="0.15">
      <c r="A31" s="313"/>
      <c r="B31" s="314"/>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181"/>
    </row>
    <row r="32" spans="1:23" x14ac:dyDescent="0.15">
      <c r="A32" s="313"/>
      <c r="B32" s="314"/>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181"/>
    </row>
    <row r="33" spans="1:23" ht="11.25" customHeight="1" x14ac:dyDescent="0.15">
      <c r="A33" s="313"/>
      <c r="B33" s="314"/>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181"/>
    </row>
    <row r="34" spans="1:23" x14ac:dyDescent="0.15">
      <c r="A34" s="313"/>
      <c r="B34" s="314"/>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181"/>
    </row>
    <row r="35" spans="1:23" x14ac:dyDescent="0.15">
      <c r="A35" s="313"/>
      <c r="B35" s="314"/>
      <c r="C35" s="194"/>
      <c r="D35" s="286"/>
      <c r="E35" s="287"/>
      <c r="F35" s="288"/>
      <c r="G35" s="83"/>
      <c r="H35" s="185"/>
      <c r="I35" s="204"/>
      <c r="J35" s="281" t="str">
        <f t="shared" si="2"/>
        <v/>
      </c>
      <c r="K35" s="282"/>
      <c r="L35" s="196"/>
      <c r="M35" s="197">
        <f t="shared" si="3"/>
        <v>0</v>
      </c>
      <c r="N35" s="157"/>
      <c r="O35" s="311"/>
      <c r="P35" s="299"/>
      <c r="Q35" s="300"/>
      <c r="S35" s="200"/>
      <c r="T35" s="200"/>
      <c r="U35" s="200"/>
      <c r="V35" s="200"/>
      <c r="W35" s="181"/>
    </row>
    <row r="36" spans="1:23" x14ac:dyDescent="0.15">
      <c r="A36" s="313"/>
      <c r="B36" s="314"/>
      <c r="C36" s="194"/>
      <c r="D36" s="286"/>
      <c r="E36" s="287"/>
      <c r="F36" s="288"/>
      <c r="G36" s="83"/>
      <c r="H36" s="185"/>
      <c r="I36" s="204"/>
      <c r="J36" s="281" t="str">
        <f t="shared" si="2"/>
        <v/>
      </c>
      <c r="K36" s="282"/>
      <c r="L36" s="196"/>
      <c r="M36" s="197">
        <f t="shared" si="3"/>
        <v>0</v>
      </c>
      <c r="N36" s="157"/>
      <c r="O36" s="311"/>
      <c r="P36" s="299"/>
      <c r="Q36" s="300"/>
      <c r="S36" s="200"/>
      <c r="T36" s="200"/>
      <c r="U36" s="200"/>
      <c r="V36" s="200"/>
    </row>
    <row r="37" spans="1:23" x14ac:dyDescent="0.15">
      <c r="A37" s="313"/>
      <c r="B37" s="314"/>
      <c r="C37" s="194"/>
      <c r="D37" s="286"/>
      <c r="E37" s="287"/>
      <c r="F37" s="288"/>
      <c r="G37" s="83"/>
      <c r="H37" s="185"/>
      <c r="I37" s="204"/>
      <c r="J37" s="281" t="str">
        <f t="shared" si="2"/>
        <v/>
      </c>
      <c r="K37" s="282"/>
      <c r="L37" s="196"/>
      <c r="M37" s="197">
        <f t="shared" si="3"/>
        <v>0</v>
      </c>
      <c r="N37" s="157"/>
      <c r="O37" s="311"/>
      <c r="P37" s="299"/>
      <c r="Q37" s="300"/>
      <c r="S37" s="200"/>
      <c r="T37" s="200"/>
      <c r="U37" s="200"/>
      <c r="V37" s="200"/>
    </row>
    <row r="38" spans="1:23" ht="11.25" customHeight="1" x14ac:dyDescent="0.15">
      <c r="A38" s="313"/>
      <c r="B38" s="314"/>
      <c r="C38" s="194"/>
      <c r="D38" s="286"/>
      <c r="E38" s="287"/>
      <c r="F38" s="288"/>
      <c r="G38" s="83"/>
      <c r="H38" s="185"/>
      <c r="I38" s="204"/>
      <c r="J38" s="281" t="str">
        <f t="shared" si="2"/>
        <v/>
      </c>
      <c r="K38" s="282"/>
      <c r="L38" s="196"/>
      <c r="M38" s="197">
        <f t="shared" si="3"/>
        <v>0</v>
      </c>
      <c r="N38" s="157"/>
      <c r="O38" s="312"/>
      <c r="P38" s="301"/>
      <c r="Q38" s="302"/>
      <c r="S38" s="200"/>
      <c r="T38" s="200"/>
      <c r="U38" s="200"/>
      <c r="V38" s="200"/>
    </row>
    <row r="39" spans="1:23" x14ac:dyDescent="0.15">
      <c r="A39" s="313"/>
      <c r="B39" s="314"/>
      <c r="C39" s="194"/>
      <c r="D39" s="286"/>
      <c r="E39" s="287"/>
      <c r="F39" s="288"/>
      <c r="G39" s="83"/>
      <c r="H39" s="185"/>
      <c r="I39" s="204"/>
      <c r="J39" s="281" t="str">
        <f t="shared" si="2"/>
        <v/>
      </c>
      <c r="K39" s="282"/>
      <c r="L39" s="196"/>
      <c r="M39" s="197">
        <f t="shared" si="3"/>
        <v>0</v>
      </c>
      <c r="N39" s="157"/>
      <c r="O39" s="310" t="s">
        <v>146</v>
      </c>
      <c r="P39" s="297" t="s">
        <v>177</v>
      </c>
      <c r="Q39" s="298"/>
    </row>
    <row r="40" spans="1:23" x14ac:dyDescent="0.15">
      <c r="A40" s="313"/>
      <c r="B40" s="314"/>
      <c r="C40" s="194"/>
      <c r="D40" s="286"/>
      <c r="E40" s="287"/>
      <c r="F40" s="288"/>
      <c r="G40" s="83"/>
      <c r="H40" s="185"/>
      <c r="I40" s="204"/>
      <c r="J40" s="281" t="str">
        <f t="shared" si="2"/>
        <v/>
      </c>
      <c r="K40" s="282"/>
      <c r="L40" s="196"/>
      <c r="M40" s="197">
        <f t="shared" si="3"/>
        <v>0</v>
      </c>
      <c r="N40" s="157"/>
      <c r="O40" s="311"/>
      <c r="P40" s="299"/>
      <c r="Q40" s="300"/>
    </row>
    <row r="41" spans="1:23" x14ac:dyDescent="0.15">
      <c r="A41" s="313"/>
      <c r="B41" s="314"/>
      <c r="C41" s="194"/>
      <c r="D41" s="286"/>
      <c r="E41" s="287"/>
      <c r="F41" s="288"/>
      <c r="G41" s="83"/>
      <c r="H41" s="185"/>
      <c r="I41" s="204"/>
      <c r="J41" s="281" t="str">
        <f t="shared" si="2"/>
        <v/>
      </c>
      <c r="K41" s="282"/>
      <c r="L41" s="196"/>
      <c r="M41" s="197">
        <f t="shared" si="3"/>
        <v>0</v>
      </c>
      <c r="N41" s="157"/>
      <c r="O41" s="311"/>
      <c r="P41" s="299"/>
      <c r="Q41" s="300"/>
    </row>
    <row r="42" spans="1:23" x14ac:dyDescent="0.15">
      <c r="A42" s="313"/>
      <c r="B42" s="314"/>
      <c r="C42" s="194"/>
      <c r="D42" s="286"/>
      <c r="E42" s="287"/>
      <c r="F42" s="288"/>
      <c r="G42" s="83"/>
      <c r="H42" s="185"/>
      <c r="I42" s="204"/>
      <c r="J42" s="281" t="str">
        <f t="shared" si="2"/>
        <v/>
      </c>
      <c r="K42" s="282"/>
      <c r="L42" s="196"/>
      <c r="M42" s="197">
        <f t="shared" si="3"/>
        <v>0</v>
      </c>
      <c r="N42" s="157"/>
      <c r="O42" s="311"/>
      <c r="P42" s="299"/>
      <c r="Q42" s="300"/>
    </row>
    <row r="43" spans="1:23" x14ac:dyDescent="0.15">
      <c r="A43" s="313"/>
      <c r="B43" s="314"/>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313"/>
      <c r="B44" s="314"/>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313"/>
      <c r="B45" s="314"/>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313"/>
      <c r="B46" s="314"/>
      <c r="C46" s="194"/>
      <c r="D46" s="286"/>
      <c r="E46" s="287"/>
      <c r="F46" s="288"/>
      <c r="G46" s="83"/>
      <c r="H46" s="185"/>
      <c r="I46" s="204"/>
      <c r="J46" s="281" t="str">
        <f t="shared" si="2"/>
        <v/>
      </c>
      <c r="K46" s="282"/>
      <c r="L46" s="196"/>
      <c r="M46" s="197">
        <f t="shared" si="3"/>
        <v>0</v>
      </c>
      <c r="N46" s="157"/>
      <c r="O46" s="311"/>
      <c r="P46" s="299"/>
      <c r="Q46" s="300"/>
    </row>
    <row r="47" spans="1:23" x14ac:dyDescent="0.15">
      <c r="A47" s="313"/>
      <c r="B47" s="314"/>
      <c r="C47" s="194"/>
      <c r="D47" s="286"/>
      <c r="E47" s="287"/>
      <c r="F47" s="288"/>
      <c r="G47" s="83"/>
      <c r="H47" s="185"/>
      <c r="I47" s="204"/>
      <c r="J47" s="281" t="str">
        <f t="shared" si="2"/>
        <v/>
      </c>
      <c r="K47" s="282"/>
      <c r="L47" s="196"/>
      <c r="M47" s="197">
        <f t="shared" si="3"/>
        <v>0</v>
      </c>
      <c r="N47" s="157"/>
      <c r="O47" s="311"/>
      <c r="P47" s="299"/>
      <c r="Q47" s="300"/>
    </row>
    <row r="48" spans="1:23" x14ac:dyDescent="0.15">
      <c r="A48" s="313"/>
      <c r="B48" s="314"/>
      <c r="C48" s="194"/>
      <c r="D48" s="286"/>
      <c r="E48" s="287"/>
      <c r="F48" s="288"/>
      <c r="G48" s="83"/>
      <c r="H48" s="185"/>
      <c r="I48" s="204"/>
      <c r="J48" s="281" t="str">
        <f t="shared" si="2"/>
        <v/>
      </c>
      <c r="K48" s="282"/>
      <c r="L48" s="196"/>
      <c r="M48" s="197">
        <f t="shared" si="3"/>
        <v>0</v>
      </c>
      <c r="N48" s="157"/>
      <c r="O48" s="311"/>
      <c r="P48" s="299"/>
      <c r="Q48" s="300"/>
    </row>
    <row r="49" spans="1:17" x14ac:dyDescent="0.15">
      <c r="A49" s="313"/>
      <c r="B49" s="314"/>
      <c r="C49" s="194"/>
      <c r="D49" s="286"/>
      <c r="E49" s="287"/>
      <c r="F49" s="288"/>
      <c r="G49" s="83"/>
      <c r="H49" s="185"/>
      <c r="I49" s="204"/>
      <c r="J49" s="281" t="str">
        <f t="shared" si="2"/>
        <v/>
      </c>
      <c r="K49" s="282"/>
      <c r="L49" s="196"/>
      <c r="M49" s="197">
        <f t="shared" si="3"/>
        <v>0</v>
      </c>
      <c r="N49" s="157"/>
      <c r="O49" s="311"/>
      <c r="P49" s="299"/>
      <c r="Q49" s="300"/>
    </row>
    <row r="50" spans="1:17" x14ac:dyDescent="0.15">
      <c r="A50" s="313"/>
      <c r="B50" s="314"/>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313"/>
      <c r="B51" s="314"/>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313"/>
      <c r="B52" s="314"/>
      <c r="C52" s="194"/>
      <c r="D52" s="286"/>
      <c r="E52" s="287"/>
      <c r="F52" s="288"/>
      <c r="G52" s="83"/>
      <c r="H52" s="185"/>
      <c r="I52" s="204"/>
      <c r="J52" s="281" t="str">
        <f t="shared" si="2"/>
        <v/>
      </c>
      <c r="K52" s="282"/>
      <c r="L52" s="196"/>
      <c r="M52" s="197">
        <f t="shared" si="3"/>
        <v>0</v>
      </c>
      <c r="N52" s="157"/>
      <c r="O52" s="296"/>
      <c r="P52" s="299"/>
      <c r="Q52" s="300"/>
    </row>
    <row r="53" spans="1:17" x14ac:dyDescent="0.15">
      <c r="A53" s="313"/>
      <c r="B53" s="314"/>
      <c r="C53" s="194"/>
      <c r="D53" s="286"/>
      <c r="E53" s="287"/>
      <c r="F53" s="288"/>
      <c r="G53" s="83"/>
      <c r="H53" s="185"/>
      <c r="I53" s="204"/>
      <c r="J53" s="281" t="str">
        <f t="shared" si="2"/>
        <v/>
      </c>
      <c r="K53" s="282"/>
      <c r="L53" s="196"/>
      <c r="M53" s="197">
        <f t="shared" si="3"/>
        <v>0</v>
      </c>
      <c r="N53" s="157"/>
      <c r="O53" s="296"/>
      <c r="P53" s="299"/>
      <c r="Q53" s="300"/>
    </row>
    <row r="54" spans="1:17" x14ac:dyDescent="0.15">
      <c r="A54" s="313"/>
      <c r="B54" s="314"/>
      <c r="C54" s="194"/>
      <c r="D54" s="286"/>
      <c r="E54" s="287"/>
      <c r="F54" s="288"/>
      <c r="G54" s="83"/>
      <c r="H54" s="185"/>
      <c r="I54" s="204"/>
      <c r="J54" s="281" t="str">
        <f t="shared" si="2"/>
        <v/>
      </c>
      <c r="K54" s="282"/>
      <c r="L54" s="196"/>
      <c r="M54" s="197">
        <f t="shared" si="3"/>
        <v>0</v>
      </c>
      <c r="N54" s="157"/>
      <c r="O54" s="296"/>
      <c r="P54" s="299"/>
      <c r="Q54" s="300"/>
    </row>
    <row r="55" spans="1:17" x14ac:dyDescent="0.15">
      <c r="A55" s="313"/>
      <c r="B55" s="314"/>
      <c r="C55" s="194"/>
      <c r="D55" s="286"/>
      <c r="E55" s="287"/>
      <c r="F55" s="288"/>
      <c r="G55" s="83"/>
      <c r="H55" s="185"/>
      <c r="I55" s="204"/>
      <c r="J55" s="281" t="str">
        <f t="shared" si="2"/>
        <v/>
      </c>
      <c r="K55" s="282"/>
      <c r="L55" s="196"/>
      <c r="M55" s="197">
        <f t="shared" si="3"/>
        <v>0</v>
      </c>
      <c r="N55" s="157"/>
      <c r="O55" s="296"/>
      <c r="P55" s="299"/>
      <c r="Q55" s="300"/>
    </row>
    <row r="56" spans="1:17" x14ac:dyDescent="0.15">
      <c r="A56" s="313"/>
      <c r="B56" s="314"/>
      <c r="C56" s="194"/>
      <c r="D56" s="286"/>
      <c r="E56" s="287"/>
      <c r="F56" s="288"/>
      <c r="G56" s="83"/>
      <c r="H56" s="185"/>
      <c r="I56" s="204"/>
      <c r="J56" s="281" t="str">
        <f t="shared" si="2"/>
        <v/>
      </c>
      <c r="K56" s="282"/>
      <c r="L56" s="196"/>
      <c r="M56" s="197">
        <f t="shared" si="3"/>
        <v>0</v>
      </c>
      <c r="N56" s="157"/>
      <c r="O56" s="296"/>
      <c r="P56" s="301"/>
      <c r="Q56" s="302"/>
    </row>
    <row r="57" spans="1:17" x14ac:dyDescent="0.15">
      <c r="A57" s="313"/>
      <c r="B57" s="314"/>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313"/>
      <c r="B58" s="314"/>
      <c r="C58" s="194"/>
      <c r="D58" s="286"/>
      <c r="E58" s="287"/>
      <c r="F58" s="288"/>
      <c r="G58" s="83"/>
      <c r="H58" s="185"/>
      <c r="I58" s="204"/>
      <c r="J58" s="281" t="str">
        <f t="shared" si="2"/>
        <v/>
      </c>
      <c r="K58" s="282"/>
      <c r="L58" s="196"/>
      <c r="M58" s="197">
        <f t="shared" si="3"/>
        <v>0</v>
      </c>
      <c r="N58" s="157"/>
      <c r="O58" s="296"/>
      <c r="P58" s="299"/>
      <c r="Q58" s="300"/>
    </row>
    <row r="59" spans="1:17" x14ac:dyDescent="0.15">
      <c r="A59" s="313"/>
      <c r="B59" s="314"/>
      <c r="C59" s="194"/>
      <c r="D59" s="286"/>
      <c r="E59" s="287"/>
      <c r="F59" s="288"/>
      <c r="G59" s="83"/>
      <c r="H59" s="185"/>
      <c r="I59" s="204"/>
      <c r="J59" s="281" t="str">
        <f t="shared" si="2"/>
        <v/>
      </c>
      <c r="K59" s="282"/>
      <c r="L59" s="196"/>
      <c r="M59" s="197">
        <f t="shared" si="3"/>
        <v>0</v>
      </c>
      <c r="N59" s="157"/>
      <c r="O59" s="296"/>
      <c r="P59" s="299"/>
      <c r="Q59" s="300"/>
    </row>
    <row r="60" spans="1:17" x14ac:dyDescent="0.15">
      <c r="A60" s="313"/>
      <c r="B60" s="314"/>
      <c r="C60" s="194"/>
      <c r="D60" s="286"/>
      <c r="E60" s="287"/>
      <c r="F60" s="288"/>
      <c r="G60" s="83"/>
      <c r="H60" s="185"/>
      <c r="I60" s="204"/>
      <c r="J60" s="281" t="str">
        <f t="shared" si="2"/>
        <v/>
      </c>
      <c r="K60" s="282"/>
      <c r="L60" s="196"/>
      <c r="M60" s="197">
        <f t="shared" si="3"/>
        <v>0</v>
      </c>
      <c r="N60" s="157"/>
      <c r="O60" s="296"/>
      <c r="P60" s="299"/>
      <c r="Q60" s="300"/>
    </row>
    <row r="61" spans="1:17" x14ac:dyDescent="0.15">
      <c r="A61" s="313"/>
      <c r="B61" s="314"/>
      <c r="C61" s="194"/>
      <c r="D61" s="286"/>
      <c r="E61" s="287"/>
      <c r="F61" s="288"/>
      <c r="G61" s="83"/>
      <c r="H61" s="185"/>
      <c r="I61" s="204"/>
      <c r="J61" s="281" t="str">
        <f t="shared" si="2"/>
        <v/>
      </c>
      <c r="K61" s="282"/>
      <c r="L61" s="196"/>
      <c r="M61" s="197">
        <f t="shared" si="3"/>
        <v>0</v>
      </c>
      <c r="N61" s="157"/>
      <c r="O61" s="296"/>
      <c r="P61" s="299"/>
      <c r="Q61" s="300"/>
    </row>
    <row r="62" spans="1:17" x14ac:dyDescent="0.15">
      <c r="A62" s="313"/>
      <c r="B62" s="314"/>
      <c r="C62" s="194"/>
      <c r="D62" s="286"/>
      <c r="E62" s="287"/>
      <c r="F62" s="288"/>
      <c r="G62" s="83"/>
      <c r="H62" s="185"/>
      <c r="I62" s="204"/>
      <c r="J62" s="281" t="str">
        <f t="shared" si="2"/>
        <v/>
      </c>
      <c r="K62" s="282"/>
      <c r="L62" s="196"/>
      <c r="M62" s="197">
        <f t="shared" si="3"/>
        <v>0</v>
      </c>
      <c r="N62" s="157"/>
      <c r="O62" s="296"/>
      <c r="P62" s="301"/>
      <c r="Q62" s="302"/>
    </row>
    <row r="63" spans="1:17" x14ac:dyDescent="0.15">
      <c r="A63" s="313"/>
      <c r="B63" s="314"/>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313"/>
      <c r="B64" s="314"/>
      <c r="C64" s="194"/>
      <c r="D64" s="286"/>
      <c r="E64" s="287"/>
      <c r="F64" s="288"/>
      <c r="G64" s="83"/>
      <c r="H64" s="185"/>
      <c r="I64" s="204"/>
      <c r="J64" s="281" t="str">
        <f t="shared" si="2"/>
        <v/>
      </c>
      <c r="K64" s="282"/>
      <c r="L64" s="196"/>
      <c r="M64" s="197">
        <f t="shared" si="3"/>
        <v>0</v>
      </c>
      <c r="N64" s="157"/>
      <c r="O64" s="296"/>
      <c r="P64" s="299"/>
      <c r="Q64" s="300"/>
    </row>
    <row r="65" spans="1:18" x14ac:dyDescent="0.15">
      <c r="A65" s="313"/>
      <c r="B65" s="314"/>
      <c r="C65" s="194"/>
      <c r="D65" s="286"/>
      <c r="E65" s="287"/>
      <c r="F65" s="288"/>
      <c r="G65" s="83"/>
      <c r="H65" s="185"/>
      <c r="I65" s="204"/>
      <c r="J65" s="281" t="str">
        <f t="shared" si="2"/>
        <v/>
      </c>
      <c r="K65" s="282"/>
      <c r="L65" s="196"/>
      <c r="M65" s="197">
        <f t="shared" si="3"/>
        <v>0</v>
      </c>
      <c r="N65" s="157"/>
      <c r="O65" s="296"/>
      <c r="P65" s="299"/>
      <c r="Q65" s="300"/>
    </row>
    <row r="66" spans="1:18" x14ac:dyDescent="0.15">
      <c r="A66" s="313"/>
      <c r="B66" s="314"/>
      <c r="C66" s="194"/>
      <c r="D66" s="286"/>
      <c r="E66" s="287"/>
      <c r="F66" s="288"/>
      <c r="G66" s="83"/>
      <c r="H66" s="185"/>
      <c r="I66" s="204"/>
      <c r="J66" s="281" t="str">
        <f t="shared" si="2"/>
        <v/>
      </c>
      <c r="K66" s="282"/>
      <c r="L66" s="196"/>
      <c r="M66" s="197">
        <f t="shared" si="3"/>
        <v>0</v>
      </c>
      <c r="N66" s="157"/>
      <c r="O66" s="296"/>
      <c r="P66" s="299"/>
      <c r="Q66" s="300"/>
    </row>
    <row r="67" spans="1:18" x14ac:dyDescent="0.15">
      <c r="A67" s="313"/>
      <c r="B67" s="314"/>
      <c r="C67" s="194"/>
      <c r="D67" s="286"/>
      <c r="E67" s="287"/>
      <c r="F67" s="288"/>
      <c r="G67" s="83"/>
      <c r="H67" s="185"/>
      <c r="I67" s="204"/>
      <c r="J67" s="281" t="str">
        <f t="shared" si="2"/>
        <v/>
      </c>
      <c r="K67" s="282"/>
      <c r="L67" s="196"/>
      <c r="M67" s="197">
        <f t="shared" si="3"/>
        <v>0</v>
      </c>
      <c r="N67" s="157"/>
      <c r="O67" s="296"/>
      <c r="P67" s="299"/>
      <c r="Q67" s="300"/>
    </row>
    <row r="68" spans="1:18" x14ac:dyDescent="0.15">
      <c r="A68" s="313"/>
      <c r="B68" s="314"/>
      <c r="C68" s="194"/>
      <c r="D68" s="286"/>
      <c r="E68" s="287"/>
      <c r="F68" s="288"/>
      <c r="G68" s="83"/>
      <c r="H68" s="185"/>
      <c r="I68" s="204"/>
      <c r="J68" s="281" t="str">
        <f t="shared" si="2"/>
        <v/>
      </c>
      <c r="K68" s="282"/>
      <c r="L68" s="196"/>
      <c r="M68" s="197">
        <f t="shared" si="3"/>
        <v>0</v>
      </c>
      <c r="N68" s="157"/>
      <c r="O68" s="296"/>
      <c r="P68" s="301"/>
      <c r="Q68" s="302"/>
    </row>
    <row r="69" spans="1:18" x14ac:dyDescent="0.15">
      <c r="A69" s="313"/>
      <c r="B69" s="314"/>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313"/>
      <c r="B70" s="314"/>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313"/>
      <c r="B71" s="314"/>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313"/>
      <c r="B72" s="314"/>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313"/>
      <c r="B73" s="314"/>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313"/>
      <c r="B74" s="314"/>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313"/>
      <c r="B75" s="314"/>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313"/>
      <c r="B76" s="314"/>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313"/>
      <c r="B77" s="314"/>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313"/>
      <c r="B78" s="314"/>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313"/>
      <c r="B79" s="314"/>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313"/>
      <c r="B80" s="314"/>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313"/>
      <c r="B81" s="314"/>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313"/>
      <c r="B82" s="314"/>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313"/>
      <c r="B83" s="314"/>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313"/>
      <c r="B84" s="314"/>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313"/>
      <c r="B85" s="314"/>
      <c r="C85" s="194"/>
      <c r="D85" s="286"/>
      <c r="E85" s="287"/>
      <c r="F85" s="288"/>
      <c r="G85" s="83"/>
      <c r="H85" s="185"/>
      <c r="I85" s="204"/>
      <c r="J85" s="281" t="str">
        <f t="shared" si="2"/>
        <v/>
      </c>
      <c r="K85" s="282"/>
      <c r="L85" s="196"/>
      <c r="M85" s="197">
        <f t="shared" si="3"/>
        <v>0</v>
      </c>
      <c r="N85" s="157"/>
    </row>
    <row r="86" spans="1:18" x14ac:dyDescent="0.15">
      <c r="A86" s="313"/>
      <c r="B86" s="314"/>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HkNmrGDJBdBEfMdHPpOTJ982zq/r7HXyL5cjAMMhBZDin86/p240IwwD8nY9pp2dc4E2JigAq2fqi72NeruLmA==" saltValue="fqppS7RIPQR6slu3a2tX1A=="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C00-000000000000}">
      <formula1>"1,2,3,4,5,6,7,8,9,10,11,12,13,14,15,16,17,18,19,20"</formula1>
    </dataValidation>
    <dataValidation type="list" allowBlank="1" showInputMessage="1" showErrorMessage="1" sqref="G27:G86" xr:uid="{D8A29718-6C8E-4871-9B66-B921CF02A647}">
      <formula1>$S$27:$S$34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166</v>
      </c>
      <c r="B1" s="289"/>
      <c r="C1" s="289"/>
      <c r="D1" s="285">
        <f>'Algemene informatie'!B18</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8.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200"/>
    </row>
    <row r="28" spans="1:23" x14ac:dyDescent="0.15">
      <c r="A28" s="290"/>
      <c r="B28" s="290"/>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200"/>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200"/>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200"/>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200"/>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200"/>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200"/>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200"/>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200"/>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c r="W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SiHBIi1fiCOJ7pGOg58kYE9/ObwRPR8vXXfxu1jKW4lE19aOeehWty9kczpEpH1rUwqHWvy5FAU86W952/98WA==" saltValue="wFHx4fZdiWqtvuB1ez3JmA=="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D00-000000000000}">
      <formula1>"1,2,3,4,5,6,7,8,9,10,11,12,13,14,15,16,17,18,19,20"</formula1>
    </dataValidation>
    <dataValidation type="list" allowBlank="1" showInputMessage="1" showErrorMessage="1" sqref="G27:G86" xr:uid="{036D8EC6-DF77-4AE9-AD3F-203D4E8A15EC}">
      <formula1>$S$27:$S$34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167</v>
      </c>
      <c r="B1" s="289"/>
      <c r="C1" s="289"/>
      <c r="D1" s="285">
        <f>'Algemene informatie'!B19</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8.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SUM(F4:F23)</f>
        <v>0</v>
      </c>
      <c r="G24" s="103">
        <f>SUM(G4:G23)</f>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181"/>
    </row>
    <row r="28" spans="1:23" x14ac:dyDescent="0.15">
      <c r="A28" s="290"/>
      <c r="B28" s="290"/>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181"/>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181"/>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181"/>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181"/>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181"/>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181"/>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181"/>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181"/>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c r="V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c r="S38" s="200"/>
      <c r="T38" s="200"/>
      <c r="U38" s="200"/>
      <c r="V38" s="200"/>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xW9vFMMxHKThbJczwA/uQmfWsnCpaIvuxV1/by0ELtwI8AtaDL3UakRIzranXy58eKXn/+oqNzjs3xs3zeudcA==" saltValue="c7eynvAwZMt6HmoxRb1JHg==" spinCount="100000" sheet="1" objects="1" scenarios="1"/>
  <mergeCells count="205">
    <mergeCell ref="O57:O62"/>
    <mergeCell ref="P57:Q62"/>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D33:F33"/>
    <mergeCell ref="D34:F34"/>
    <mergeCell ref="D35:F35"/>
    <mergeCell ref="A36:B36"/>
    <mergeCell ref="A37:B37"/>
    <mergeCell ref="A38:B38"/>
    <mergeCell ref="D36:F36"/>
    <mergeCell ref="D37:F37"/>
    <mergeCell ref="D38:F38"/>
    <mergeCell ref="A33:B33"/>
    <mergeCell ref="A34:B34"/>
    <mergeCell ref="A35:B35"/>
    <mergeCell ref="A85:B85"/>
    <mergeCell ref="D85:F85"/>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A76:B76"/>
    <mergeCell ref="D76:F76"/>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D72:F72"/>
    <mergeCell ref="A67:B67"/>
    <mergeCell ref="D67:F67"/>
    <mergeCell ref="A68:B68"/>
    <mergeCell ref="D68:F68"/>
    <mergeCell ref="A69:B69"/>
    <mergeCell ref="D69:F69"/>
    <mergeCell ref="A64:B64"/>
    <mergeCell ref="D64:F64"/>
    <mergeCell ref="A65:B65"/>
    <mergeCell ref="D65:F65"/>
    <mergeCell ref="A66:B66"/>
    <mergeCell ref="D66:F66"/>
    <mergeCell ref="A61:B61"/>
    <mergeCell ref="D61:F61"/>
    <mergeCell ref="A62:B62"/>
    <mergeCell ref="D62:F62"/>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52:B52"/>
    <mergeCell ref="D52:F52"/>
    <mergeCell ref="A53:B53"/>
    <mergeCell ref="D53:F53"/>
    <mergeCell ref="A54:B54"/>
    <mergeCell ref="D54:F54"/>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47:B47"/>
    <mergeCell ref="D45:F45"/>
    <mergeCell ref="D46:F46"/>
    <mergeCell ref="D47:F47"/>
    <mergeCell ref="A51:B51"/>
    <mergeCell ref="A48:B48"/>
    <mergeCell ref="A49:B49"/>
    <mergeCell ref="A50:B50"/>
    <mergeCell ref="D48:F48"/>
    <mergeCell ref="D49:F49"/>
    <mergeCell ref="D50:F50"/>
    <mergeCell ref="D51:F51"/>
    <mergeCell ref="A45:B45"/>
    <mergeCell ref="A46:B46"/>
    <mergeCell ref="A39:B39"/>
    <mergeCell ref="A40:B40"/>
    <mergeCell ref="A41:B41"/>
    <mergeCell ref="D39:F39"/>
    <mergeCell ref="D40:F40"/>
    <mergeCell ref="D41:F41"/>
    <mergeCell ref="A42:B42"/>
    <mergeCell ref="A43:B43"/>
    <mergeCell ref="A44:B44"/>
    <mergeCell ref="D42:F42"/>
    <mergeCell ref="D43:F43"/>
    <mergeCell ref="D44:F44"/>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2">
    <dataValidation type="list" allowBlank="1" showInputMessage="1" showErrorMessage="1" prompt="Selecteer welk WP van toepassing is" sqref="C27:C86" xr:uid="{00000000-0002-0000-0E00-000000000000}">
      <formula1>"1,2,3,4,5,6,7,8,9,10,11,12,13,14,15,16,17,18,19,20"</formula1>
    </dataValidation>
    <dataValidation type="list" allowBlank="1" showInputMessage="1" showErrorMessage="1" sqref="G27:G86" xr:uid="{D961A311-0B9A-492E-BAFC-CABD1732A534}">
      <formula1>$S$27:$S$34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00B0F0"/>
    <pageSetUpPr fitToPage="1"/>
  </sheetPr>
  <dimension ref="B1:N50"/>
  <sheetViews>
    <sheetView showGridLines="0" topLeftCell="A22" zoomScale="90" zoomScaleNormal="90" workbookViewId="0">
      <selection activeCell="C30" sqref="C30"/>
    </sheetView>
  </sheetViews>
  <sheetFormatPr defaultColWidth="9" defaultRowHeight="11.25" x14ac:dyDescent="0.15"/>
  <cols>
    <col min="1" max="1" width="9" style="92"/>
    <col min="2" max="2" width="29.875" style="92" customWidth="1"/>
    <col min="3" max="3" width="20.875" style="92" customWidth="1"/>
    <col min="4" max="4" width="19" style="92" customWidth="1"/>
    <col min="5" max="5" width="31.125" style="92" bestFit="1" customWidth="1"/>
    <col min="6" max="6" width="16.875" style="92" customWidth="1"/>
    <col min="7" max="7" width="15.625" style="92" customWidth="1"/>
    <col min="8" max="8" width="16.5" style="92" customWidth="1"/>
    <col min="9" max="9" width="9" style="92"/>
    <col min="10" max="10" width="9.875" style="92" bestFit="1" customWidth="1"/>
    <col min="11" max="16384" width="9" style="92"/>
  </cols>
  <sheetData>
    <row r="1" spans="2:14" x14ac:dyDescent="0.15">
      <c r="B1" s="68" t="s">
        <v>22</v>
      </c>
    </row>
    <row r="2" spans="2:14" ht="12" thickBot="1" x14ac:dyDescent="0.2">
      <c r="E2" s="133"/>
      <c r="F2" s="173"/>
    </row>
    <row r="3" spans="2:14" ht="13.5" customHeight="1" thickBot="1" x14ac:dyDescent="0.2">
      <c r="B3" s="90" t="s">
        <v>23</v>
      </c>
      <c r="C3" s="91" t="str">
        <f>Rekensheet!A68</f>
        <v/>
      </c>
      <c r="D3" s="186" t="str">
        <f>IF('Algemene informatie'!AB8='Algemene informatie'!AB2,50%,IF('Algemene informatie'!AB8='Algemene informatie'!AB3,60%,""))</f>
        <v/>
      </c>
      <c r="E3" s="211" t="str">
        <f>IF(C3&lt;100000,"De minimale subsidie dient € 100.000,- te zijn",IF(C3&gt;2500000,"De maximale subsidie dient € 2.500.000,- te zijn",""))</f>
        <v>De maximale subsidie dient € 2.500.000,- te zijn</v>
      </c>
      <c r="F3" s="175"/>
      <c r="G3" s="174"/>
      <c r="J3" s="232"/>
      <c r="K3" s="232"/>
      <c r="L3" s="232"/>
      <c r="M3" s="232"/>
      <c r="N3" s="232"/>
    </row>
    <row r="4" spans="2:14" ht="12" thickBot="1" x14ac:dyDescent="0.2">
      <c r="B4" s="94"/>
      <c r="C4" s="94"/>
      <c r="D4" s="94"/>
      <c r="E4" s="176"/>
      <c r="F4" s="175"/>
      <c r="G4" s="94"/>
    </row>
    <row r="5" spans="2:14" ht="36.75" customHeight="1" thickBot="1" x14ac:dyDescent="0.2">
      <c r="B5" s="95" t="s">
        <v>24</v>
      </c>
      <c r="C5" s="96" t="s">
        <v>25</v>
      </c>
      <c r="D5" s="95" t="s">
        <v>26</v>
      </c>
      <c r="G5" s="97"/>
    </row>
    <row r="6" spans="2:14" x14ac:dyDescent="0.15">
      <c r="B6" s="4"/>
      <c r="C6" s="10"/>
      <c r="D6" s="98">
        <f>IF($E$43=0,0,C6/$E$43)</f>
        <v>0</v>
      </c>
      <c r="G6" s="99"/>
    </row>
    <row r="7" spans="2:14" x14ac:dyDescent="0.15">
      <c r="B7" s="5"/>
      <c r="C7" s="11"/>
      <c r="D7" s="98">
        <f>IF($E$43=0,0,C7/$E$43)</f>
        <v>0</v>
      </c>
      <c r="F7" s="159" t="s">
        <v>27</v>
      </c>
      <c r="G7" s="99"/>
    </row>
    <row r="8" spans="2:14" x14ac:dyDescent="0.15">
      <c r="B8" s="5"/>
      <c r="C8" s="11"/>
      <c r="D8" s="98">
        <f>IF($E$43=0,0,C8/$E$43)</f>
        <v>0</v>
      </c>
      <c r="E8" s="92">
        <v>2021</v>
      </c>
      <c r="F8" s="22"/>
      <c r="G8" s="99"/>
    </row>
    <row r="9" spans="2:14" x14ac:dyDescent="0.15">
      <c r="B9" s="5"/>
      <c r="C9" s="11"/>
      <c r="D9" s="98">
        <f>IF($E$43=0,0,C9/$E$43)</f>
        <v>0</v>
      </c>
      <c r="E9" s="92">
        <v>2022</v>
      </c>
      <c r="F9" s="22"/>
      <c r="G9" s="99"/>
    </row>
    <row r="10" spans="2:14" ht="12" thickBot="1" x14ac:dyDescent="0.2">
      <c r="B10" s="6"/>
      <c r="C10" s="12"/>
      <c r="D10" s="98">
        <f t="shared" ref="D10" si="0">IF($E$43=0,0,C10/$E$43)</f>
        <v>0</v>
      </c>
      <c r="E10" s="92">
        <v>2023</v>
      </c>
      <c r="F10" s="22"/>
      <c r="G10" s="99"/>
    </row>
    <row r="11" spans="2:14" ht="12" thickBot="1" x14ac:dyDescent="0.2">
      <c r="B11" s="104" t="s">
        <v>28</v>
      </c>
      <c r="C11" s="105">
        <f>SUM(C6:C10)</f>
        <v>0</v>
      </c>
      <c r="D11" s="106">
        <f>IF($E$43=0,0,C11/$E$43)</f>
        <v>0</v>
      </c>
      <c r="E11" s="102" t="s">
        <v>29</v>
      </c>
      <c r="F11" s="103">
        <f>SUM(F8:F10)</f>
        <v>0</v>
      </c>
      <c r="G11" s="93"/>
    </row>
    <row r="12" spans="2:14" ht="12" thickBot="1" x14ac:dyDescent="0.2">
      <c r="B12" s="94"/>
      <c r="C12" s="94"/>
      <c r="D12" s="94"/>
      <c r="E12" s="94"/>
      <c r="F12" s="107" t="str">
        <f>IF(F11=E43,"AKKOORD","NIET AKKOORD")</f>
        <v>AKKOORD</v>
      </c>
      <c r="G12" s="94"/>
    </row>
    <row r="13" spans="2:14" ht="61.5" customHeight="1" thickBot="1" x14ac:dyDescent="0.2">
      <c r="B13" s="108" t="s">
        <v>30</v>
      </c>
      <c r="C13" s="109" t="s">
        <v>25</v>
      </c>
      <c r="D13" s="110" t="s">
        <v>26</v>
      </c>
      <c r="E13" s="94"/>
      <c r="F13" s="94"/>
      <c r="G13" s="97"/>
    </row>
    <row r="14" spans="2:14" x14ac:dyDescent="0.15">
      <c r="B14" s="7"/>
      <c r="C14" s="13"/>
      <c r="D14" s="111">
        <f t="shared" ref="D14:D19" si="1">IF($E$43=0,0,C14/$E$43)</f>
        <v>0</v>
      </c>
      <c r="E14" s="94"/>
      <c r="F14" s="94"/>
      <c r="G14" s="99"/>
    </row>
    <row r="15" spans="2:14" x14ac:dyDescent="0.15">
      <c r="B15" s="8"/>
      <c r="C15" s="14"/>
      <c r="D15" s="111">
        <f t="shared" si="1"/>
        <v>0</v>
      </c>
      <c r="E15" s="94"/>
      <c r="F15" s="94"/>
      <c r="G15" s="99"/>
    </row>
    <row r="16" spans="2:14" x14ac:dyDescent="0.15">
      <c r="B16" s="8"/>
      <c r="C16" s="14"/>
      <c r="D16" s="111">
        <f t="shared" si="1"/>
        <v>0</v>
      </c>
      <c r="E16" s="94"/>
      <c r="F16" s="94"/>
      <c r="G16" s="99"/>
    </row>
    <row r="17" spans="2:7" x14ac:dyDescent="0.15">
      <c r="B17" s="8"/>
      <c r="C17" s="14"/>
      <c r="D17" s="111">
        <f t="shared" si="1"/>
        <v>0</v>
      </c>
      <c r="E17" s="94"/>
      <c r="F17" s="94"/>
      <c r="G17" s="99"/>
    </row>
    <row r="18" spans="2:7" ht="12" thickBot="1" x14ac:dyDescent="0.2">
      <c r="B18" s="9"/>
      <c r="C18" s="15"/>
      <c r="D18" s="111">
        <f t="shared" si="1"/>
        <v>0</v>
      </c>
      <c r="E18" s="94"/>
      <c r="F18" s="94"/>
      <c r="G18" s="99"/>
    </row>
    <row r="19" spans="2:7" ht="12" thickBot="1" x14ac:dyDescent="0.2">
      <c r="B19" s="112" t="s">
        <v>28</v>
      </c>
      <c r="C19" s="113">
        <f>SUM(C14:C18)</f>
        <v>0</v>
      </c>
      <c r="D19" s="106">
        <f t="shared" si="1"/>
        <v>0</v>
      </c>
      <c r="E19" s="94"/>
      <c r="F19" s="94"/>
      <c r="G19" s="93"/>
    </row>
    <row r="20" spans="2:7" ht="12" thickBot="1" x14ac:dyDescent="0.2">
      <c r="B20" s="94"/>
      <c r="C20" s="94"/>
      <c r="D20" s="94"/>
      <c r="E20" s="94"/>
      <c r="F20" s="94"/>
      <c r="G20" s="94"/>
    </row>
    <row r="21" spans="2:7" ht="61.5" customHeight="1" thickBot="1" x14ac:dyDescent="0.2">
      <c r="B21" s="114" t="s">
        <v>31</v>
      </c>
      <c r="C21" s="109" t="s">
        <v>25</v>
      </c>
      <c r="D21" s="110" t="s">
        <v>26</v>
      </c>
      <c r="E21" s="94"/>
      <c r="F21" s="94"/>
      <c r="G21" s="97"/>
    </row>
    <row r="22" spans="2:7" x14ac:dyDescent="0.15">
      <c r="B22" s="7"/>
      <c r="C22" s="13"/>
      <c r="D22" s="115">
        <f t="shared" ref="D22:D27" si="2">IF($E$43=0,0,C22/$E$43)</f>
        <v>0</v>
      </c>
      <c r="E22" s="94"/>
      <c r="F22" s="94"/>
      <c r="G22" s="99"/>
    </row>
    <row r="23" spans="2:7" x14ac:dyDescent="0.15">
      <c r="B23" s="8"/>
      <c r="C23" s="14"/>
      <c r="D23" s="115">
        <f t="shared" si="2"/>
        <v>0</v>
      </c>
      <c r="E23" s="94"/>
      <c r="F23" s="94"/>
      <c r="G23" s="99"/>
    </row>
    <row r="24" spans="2:7" x14ac:dyDescent="0.15">
      <c r="B24" s="8"/>
      <c r="C24" s="14"/>
      <c r="D24" s="115">
        <f t="shared" si="2"/>
        <v>0</v>
      </c>
      <c r="E24" s="94"/>
      <c r="F24" s="94"/>
      <c r="G24" s="99"/>
    </row>
    <row r="25" spans="2:7" x14ac:dyDescent="0.15">
      <c r="B25" s="8"/>
      <c r="C25" s="14"/>
      <c r="D25" s="115">
        <f t="shared" si="2"/>
        <v>0</v>
      </c>
      <c r="E25" s="94"/>
      <c r="F25" s="94"/>
      <c r="G25" s="99"/>
    </row>
    <row r="26" spans="2:7" ht="12" thickBot="1" x14ac:dyDescent="0.2">
      <c r="B26" s="9"/>
      <c r="C26" s="15"/>
      <c r="D26" s="115">
        <f t="shared" si="2"/>
        <v>0</v>
      </c>
      <c r="E26" s="94"/>
      <c r="F26" s="94"/>
      <c r="G26" s="99"/>
    </row>
    <row r="27" spans="2:7" ht="12" thickBot="1" x14ac:dyDescent="0.2">
      <c r="B27" s="112" t="s">
        <v>28</v>
      </c>
      <c r="C27" s="113">
        <f>SUM(C22:C26)</f>
        <v>0</v>
      </c>
      <c r="D27" s="106">
        <f t="shared" si="2"/>
        <v>0</v>
      </c>
      <c r="E27" s="94"/>
      <c r="F27" s="94"/>
      <c r="G27" s="93"/>
    </row>
    <row r="28" spans="2:7" ht="12" thickBot="1" x14ac:dyDescent="0.2">
      <c r="B28" s="94"/>
      <c r="C28" s="94"/>
      <c r="D28" s="94"/>
      <c r="E28" s="94"/>
      <c r="F28" s="94"/>
      <c r="G28" s="94"/>
    </row>
    <row r="29" spans="2:7" ht="48" customHeight="1" thickBot="1" x14ac:dyDescent="0.2">
      <c r="B29" s="116" t="s">
        <v>32</v>
      </c>
      <c r="C29" s="117" t="s">
        <v>33</v>
      </c>
      <c r="D29" s="118" t="s">
        <v>34</v>
      </c>
      <c r="E29" s="119" t="s">
        <v>35</v>
      </c>
      <c r="F29" s="120" t="s">
        <v>36</v>
      </c>
      <c r="G29" s="120" t="s">
        <v>37</v>
      </c>
    </row>
    <row r="30" spans="2:7" x14ac:dyDescent="0.15">
      <c r="B30" s="100" t="str">
        <f>IF('Algemene informatie'!B10="","",'Algemene informatie'!B10)</f>
        <v/>
      </c>
      <c r="C30" s="16"/>
      <c r="D30" s="121">
        <f>'Begroting totaal'!C29+'Begroting totaal'!D29</f>
        <v>0</v>
      </c>
      <c r="E30" s="122">
        <f t="shared" ref="E30:E40" si="3">C30+D30</f>
        <v>0</v>
      </c>
      <c r="F30" s="123">
        <f>IF($E$43=0,0,E30/$E$43)</f>
        <v>0</v>
      </c>
      <c r="G30" s="40"/>
    </row>
    <row r="31" spans="2:7" x14ac:dyDescent="0.15">
      <c r="B31" s="100" t="str">
        <f>IF('Algemene informatie'!B11="","",'Algemene informatie'!B11)</f>
        <v/>
      </c>
      <c r="C31" s="17"/>
      <c r="D31" s="124">
        <f>'Begroting totaal'!C30+'Begroting totaal'!D30</f>
        <v>0</v>
      </c>
      <c r="E31" s="125">
        <f t="shared" si="3"/>
        <v>0</v>
      </c>
      <c r="F31" s="126">
        <f>IF($E$43=0,0,E31/$E$43)</f>
        <v>0</v>
      </c>
      <c r="G31" s="41"/>
    </row>
    <row r="32" spans="2:7" x14ac:dyDescent="0.15">
      <c r="B32" s="100" t="str">
        <f>IF('Algemene informatie'!B12="","",'Algemene informatie'!B12)</f>
        <v/>
      </c>
      <c r="C32" s="17"/>
      <c r="D32" s="124">
        <f>'Begroting totaal'!C31+'Begroting totaal'!D31</f>
        <v>0</v>
      </c>
      <c r="E32" s="125">
        <f t="shared" si="3"/>
        <v>0</v>
      </c>
      <c r="F32" s="126">
        <f t="shared" ref="F32:F39" si="4">IF($E$43=0,0,E32/$E$43)</f>
        <v>0</v>
      </c>
      <c r="G32" s="41"/>
    </row>
    <row r="33" spans="2:11" x14ac:dyDescent="0.15">
      <c r="B33" s="100" t="str">
        <f>IF('Algemene informatie'!B13="","",'Algemene informatie'!B13)</f>
        <v/>
      </c>
      <c r="C33" s="17"/>
      <c r="D33" s="124">
        <f>'Begroting totaal'!C32+'Begroting totaal'!D32</f>
        <v>0</v>
      </c>
      <c r="E33" s="125">
        <f t="shared" si="3"/>
        <v>0</v>
      </c>
      <c r="F33" s="126">
        <f t="shared" si="4"/>
        <v>0</v>
      </c>
      <c r="G33" s="41"/>
    </row>
    <row r="34" spans="2:11" x14ac:dyDescent="0.15">
      <c r="B34" s="100" t="str">
        <f>IF('Algemene informatie'!B14="","",'Algemene informatie'!B14)</f>
        <v/>
      </c>
      <c r="C34" s="17"/>
      <c r="D34" s="124">
        <f>'Begroting totaal'!C33+'Begroting totaal'!D33</f>
        <v>0</v>
      </c>
      <c r="E34" s="125">
        <f t="shared" si="3"/>
        <v>0</v>
      </c>
      <c r="F34" s="126">
        <f t="shared" si="4"/>
        <v>0</v>
      </c>
      <c r="G34" s="41"/>
    </row>
    <row r="35" spans="2:11" x14ac:dyDescent="0.15">
      <c r="B35" s="100" t="str">
        <f>IF('Algemene informatie'!B15="","",'Algemene informatie'!B15)</f>
        <v/>
      </c>
      <c r="C35" s="17"/>
      <c r="D35" s="124">
        <f>'Begroting totaal'!C34+'Begroting totaal'!D34</f>
        <v>0</v>
      </c>
      <c r="E35" s="125">
        <f t="shared" si="3"/>
        <v>0</v>
      </c>
      <c r="F35" s="126">
        <f t="shared" si="4"/>
        <v>0</v>
      </c>
      <c r="G35" s="41"/>
    </row>
    <row r="36" spans="2:11" x14ac:dyDescent="0.15">
      <c r="B36" s="100" t="str">
        <f>IF('Algemene informatie'!B16="","",'Algemene informatie'!B16)</f>
        <v/>
      </c>
      <c r="C36" s="17"/>
      <c r="D36" s="124">
        <f>'Begroting totaal'!C35+'Begroting totaal'!D35</f>
        <v>0</v>
      </c>
      <c r="E36" s="125">
        <f t="shared" si="3"/>
        <v>0</v>
      </c>
      <c r="F36" s="126">
        <f t="shared" si="4"/>
        <v>0</v>
      </c>
      <c r="G36" s="41"/>
    </row>
    <row r="37" spans="2:11" x14ac:dyDescent="0.15">
      <c r="B37" s="100" t="str">
        <f>IF('Algemene informatie'!B17="","",'Algemene informatie'!B17)</f>
        <v/>
      </c>
      <c r="C37" s="17"/>
      <c r="D37" s="124">
        <f>'Begroting totaal'!C36+'Begroting totaal'!D36</f>
        <v>0</v>
      </c>
      <c r="E37" s="125">
        <f t="shared" si="3"/>
        <v>0</v>
      </c>
      <c r="F37" s="126">
        <f t="shared" si="4"/>
        <v>0</v>
      </c>
      <c r="G37" s="41"/>
      <c r="K37" s="201"/>
    </row>
    <row r="38" spans="2:11" x14ac:dyDescent="0.15">
      <c r="B38" s="100" t="str">
        <f>IF('Algemene informatie'!B18="","",'Algemene informatie'!B18)</f>
        <v/>
      </c>
      <c r="C38" s="17"/>
      <c r="D38" s="124">
        <f>'Begroting totaal'!C37+'Begroting totaal'!D37</f>
        <v>0</v>
      </c>
      <c r="E38" s="125">
        <f t="shared" si="3"/>
        <v>0</v>
      </c>
      <c r="F38" s="126">
        <f t="shared" si="4"/>
        <v>0</v>
      </c>
      <c r="G38" s="41"/>
      <c r="K38" s="201"/>
    </row>
    <row r="39" spans="2:11" ht="12" thickBot="1" x14ac:dyDescent="0.2">
      <c r="B39" s="127" t="str">
        <f>IF('Algemene informatie'!B19="","",'Algemene informatie'!B19)</f>
        <v/>
      </c>
      <c r="C39" s="17"/>
      <c r="D39" s="124">
        <f>'Begroting totaal'!C38+'Begroting totaal'!D38</f>
        <v>0</v>
      </c>
      <c r="E39" s="125">
        <f t="shared" si="3"/>
        <v>0</v>
      </c>
      <c r="F39" s="126">
        <f t="shared" si="4"/>
        <v>0</v>
      </c>
      <c r="G39" s="41"/>
      <c r="K39" s="201"/>
    </row>
    <row r="40" spans="2:11" ht="12" thickBot="1" x14ac:dyDescent="0.2">
      <c r="B40" s="104" t="s">
        <v>28</v>
      </c>
      <c r="C40" s="128">
        <f>SUM(C30:C39)</f>
        <v>0</v>
      </c>
      <c r="D40" s="129">
        <f>SUM(D30:D39)</f>
        <v>0</v>
      </c>
      <c r="E40" s="130">
        <f t="shared" si="3"/>
        <v>0</v>
      </c>
      <c r="F40" s="131">
        <f>IF($E$43=0,0,E40/$E$43)</f>
        <v>0</v>
      </c>
      <c r="G40" s="132">
        <f>SUM(G30:G39)</f>
        <v>0</v>
      </c>
      <c r="K40" s="201"/>
    </row>
    <row r="41" spans="2:11" ht="12" thickBot="1" x14ac:dyDescent="0.2">
      <c r="B41" s="133"/>
      <c r="C41" s="134"/>
      <c r="D41" s="134"/>
      <c r="E41" s="134"/>
      <c r="F41" s="135"/>
      <c r="G41" s="134" t="str">
        <f>IF(G40=(C19+C27),"AKKOORD","NIET AKKOORD")</f>
        <v>AKKOORD</v>
      </c>
      <c r="K41" s="201"/>
    </row>
    <row r="42" spans="2:11" ht="12" thickBot="1" x14ac:dyDescent="0.2">
      <c r="B42" s="230" t="s">
        <v>38</v>
      </c>
      <c r="C42" s="231"/>
      <c r="D42" s="136"/>
      <c r="E42" s="137" t="e">
        <f>C3+C11+C19+C27+E40</f>
        <v>#VALUE!</v>
      </c>
      <c r="F42" s="138">
        <f>IF(E43=0,0,E42/E43)</f>
        <v>0</v>
      </c>
      <c r="G42" s="139"/>
      <c r="K42" s="201"/>
    </row>
    <row r="43" spans="2:11" ht="12" thickBot="1" x14ac:dyDescent="0.2">
      <c r="B43" s="230" t="s">
        <v>39</v>
      </c>
      <c r="C43" s="231"/>
      <c r="D43" s="136"/>
      <c r="E43" s="137">
        <f>'Begroting penvoerder'!M24+'Begroting pp 2 '!M24+'Begroting pp 3'!M24+'Begroting pp 4'!M24+'Begroting pp 5'!M24+'Begroting pp 6'!M24+'Begroting pp 7'!M24+'Begroting pp 8'!M24+'Begroting pp 9'!M24+'Begroting pp 10'!M24</f>
        <v>0</v>
      </c>
      <c r="F43" s="140" t="e">
        <f>IF(E43=E42,"AKKOORD","NIET AKKOORD")</f>
        <v>#VALUE!</v>
      </c>
      <c r="G43" s="139"/>
      <c r="K43" s="201"/>
    </row>
    <row r="44" spans="2:11" x14ac:dyDescent="0.15">
      <c r="C44" s="233" t="e">
        <f>IF(F44="Niet Akkoord","De gevraagde overheidsbijdrage mag niet hoger zijn dan totale subsdidiabele uitgaven minus de bijdragen in natura","")</f>
        <v>#VALUE!</v>
      </c>
      <c r="D44" s="233"/>
      <c r="E44" s="233"/>
      <c r="F44" s="188" t="e">
        <f>IF((E43-D40)&lt;(C3+C11),"NIET AKKOORD","")</f>
        <v>#VALUE!</v>
      </c>
      <c r="K44" s="201" t="s">
        <v>40</v>
      </c>
    </row>
    <row r="45" spans="2:11" x14ac:dyDescent="0.15">
      <c r="C45" s="234"/>
      <c r="D45" s="234"/>
      <c r="E45" s="234"/>
      <c r="K45" s="201"/>
    </row>
    <row r="46" spans="2:11" x14ac:dyDescent="0.15">
      <c r="K46" s="201"/>
    </row>
    <row r="47" spans="2:11" x14ac:dyDescent="0.15">
      <c r="K47" s="201"/>
    </row>
    <row r="48" spans="2:11" x14ac:dyDescent="0.15">
      <c r="K48" s="201"/>
    </row>
    <row r="50" spans="5:6" x14ac:dyDescent="0.15">
      <c r="E50" s="198"/>
      <c r="F50" s="198"/>
    </row>
  </sheetData>
  <sheetProtection algorithmName="SHA-512" hashValue="Tds7iXGYNfRU7su5IAvcgEhIGSQ4ugjtpUltUvubglfcV3XuLy/FBAc0mn5N0j6FMVxBOezpzjUpF8GRNNHIqw==" saltValue="QcwSHX51BT9kWq1xDyRU8g==" spinCount="100000" sheet="1" objects="1" scenarios="1"/>
  <mergeCells count="4">
    <mergeCell ref="B42:C42"/>
    <mergeCell ref="B43:C43"/>
    <mergeCell ref="J3:N3"/>
    <mergeCell ref="C44:E45"/>
  </mergeCells>
  <conditionalFormatting sqref="F12">
    <cfRule type="containsText" dxfId="23" priority="7" operator="containsText" text="NIET">
      <formula>NOT(ISERROR(SEARCH("NIET",F12)))</formula>
    </cfRule>
    <cfRule type="containsText" dxfId="22" priority="8" operator="containsText" text="&quot;NIET AKKORD&quot;">
      <formula>NOT(ISERROR(SEARCH("""NIET AKKORD""",F12)))</formula>
    </cfRule>
    <cfRule type="containsText" dxfId="21" priority="9" operator="containsText" text="NIET AKKORD">
      <formula>NOT(ISERROR(SEARCH("NIET AKKORD",F12)))</formula>
    </cfRule>
  </conditionalFormatting>
  <conditionalFormatting sqref="G41">
    <cfRule type="containsText" dxfId="20" priority="6" operator="containsText" text="NIET">
      <formula>NOT(ISERROR(SEARCH("NIET",G41)))</formula>
    </cfRule>
  </conditionalFormatting>
  <conditionalFormatting sqref="F43">
    <cfRule type="containsText" dxfId="19" priority="5" operator="containsText" text="NIET">
      <formula>NOT(ISERROR(SEARCH("NIET",F43)))</formula>
    </cfRule>
  </conditionalFormatting>
  <conditionalFormatting sqref="F3:F4">
    <cfRule type="containsText" dxfId="18" priority="4" operator="containsText" text="NIET">
      <formula>NOT(ISERROR(SEARCH("NIET",F3)))</formula>
    </cfRule>
  </conditionalFormatting>
  <conditionalFormatting sqref="F44">
    <cfRule type="expression" dxfId="17" priority="3">
      <formula>$F$44=$K$44</formula>
    </cfRule>
  </conditionalFormatting>
  <conditionalFormatting sqref="C44">
    <cfRule type="expression" dxfId="16" priority="2">
      <formula>$F$44=$K$44</formula>
    </cfRule>
  </conditionalFormatting>
  <conditionalFormatting sqref="C3">
    <cfRule type="expression" dxfId="15" priority="1">
      <formula>$E$3&lt;&gt;""</formula>
    </cfRule>
  </conditionalFormatting>
  <dataValidations count="10">
    <dataValidation allowBlank="1" showInputMessage="1" showErrorMessage="1" prompt="Geef hier aan hoeveel kosten er worden gemaakt in het betreffende jaar. Het totaal moet overeen komen met de totale projectkosten." sqref="F7:F10" xr:uid="{00000000-0002-0000-0100-000000000000}"/>
    <dataValidation allowBlank="1" showInputMessage="1" showErrorMessage="1" prompt="Vul hier de gevraagde subsidie in" sqref="C3" xr:uid="{00000000-0002-0000-0100-000001000000}"/>
    <dataValidation allowBlank="1" showInputMessage="1" showErrorMessage="1" prompt="Geef hier aan welke instantie uw project cofinanciert" sqref="B6:B10" xr:uid="{00000000-0002-0000-0100-000002000000}"/>
    <dataValidation allowBlank="1" showInputMessage="1" showErrorMessage="1" prompt="Voer hier de bijdrage van de cofinanciering in" sqref="C6:C10" xr:uid="{00000000-0002-0000-0100-000003000000}"/>
    <dataValidation allowBlank="1" showInputMessage="1" showErrorMessage="1" prompt="Voer hier de bijdrage van de private partij in" sqref="C14:C18" xr:uid="{00000000-0002-0000-0100-000004000000}"/>
    <dataValidation allowBlank="1" showInputMessage="1" showErrorMessage="1" prompt="Voer hier de bijdrage van overige partijen in" sqref="C22:C26" xr:uid="{00000000-0002-0000-0100-000005000000}"/>
    <dataValidation allowBlank="1" showInputMessage="1" showErrorMessage="1" prompt="Geef hier aan welke private partij uw project cofinanciert" sqref="B14:B18" xr:uid="{00000000-0002-0000-0100-000006000000}"/>
    <dataValidation allowBlank="1" showInputMessage="1" showErrorMessage="1" prompt="Geef hier aan welke overige partij uw project cofinanciert" sqref="B22:B26" xr:uid="{00000000-0002-0000-0100-000007000000}"/>
    <dataValidation allowBlank="1" showInputMessage="1" showErrorMessage="1" prompt="Voer hier de eigen bijdrage in cash in" sqref="C30:C39" xr:uid="{00000000-0002-0000-0100-000008000000}"/>
    <dataValidation allowBlank="1" showInputMessage="1" showErrorMessage="1" prompt="Geef hier aan welke projectpartner een deel van haar kosten dekt middels bijdrage private en/of overige partij" sqref="G30:G39" xr:uid="{00000000-0002-0000-0100-000009000000}"/>
  </dataValidation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FF0000"/>
    <pageSetUpPr fitToPage="1"/>
  </sheetPr>
  <dimension ref="A1:AJ116"/>
  <sheetViews>
    <sheetView showGridLines="0" zoomScale="90" zoomScaleNormal="90" workbookViewId="0">
      <selection activeCell="F4" sqref="F4"/>
    </sheetView>
  </sheetViews>
  <sheetFormatPr defaultColWidth="9" defaultRowHeight="11.25" x14ac:dyDescent="0.15"/>
  <cols>
    <col min="1" max="1" width="11.125" style="25" bestFit="1" customWidth="1"/>
    <col min="2" max="2" width="16.75" style="25" bestFit="1" customWidth="1"/>
    <col min="3" max="3" width="18.75" style="25" bestFit="1" customWidth="1"/>
    <col min="4" max="4" width="15.125" style="25" customWidth="1"/>
    <col min="5" max="5" width="17.25" style="25" customWidth="1"/>
    <col min="6" max="11" width="10.375" style="25" bestFit="1" customWidth="1"/>
    <col min="12" max="13" width="9" style="25"/>
    <col min="14" max="14" width="14.125" style="25" bestFit="1" customWidth="1"/>
    <col min="15" max="15" width="14.875" style="25" customWidth="1"/>
    <col min="16" max="16384" width="9" style="25"/>
  </cols>
  <sheetData>
    <row r="1" spans="1:32" ht="24.75" customHeight="1" thickBot="1" x14ac:dyDescent="0.25">
      <c r="A1" s="235" t="s">
        <v>41</v>
      </c>
      <c r="B1" s="236"/>
      <c r="C1" s="236"/>
      <c r="D1" s="236"/>
      <c r="E1" s="236"/>
      <c r="F1" s="237"/>
      <c r="I1" s="238" t="s">
        <v>42</v>
      </c>
      <c r="J1" s="239"/>
      <c r="K1" s="239"/>
      <c r="L1" s="239"/>
      <c r="M1" s="239"/>
      <c r="N1" s="240"/>
    </row>
    <row r="2" spans="1:32" ht="12" thickBot="1" x14ac:dyDescent="0.2">
      <c r="B2" s="263">
        <f>'Algemene informatie'!B7:F7</f>
        <v>0</v>
      </c>
      <c r="C2" s="263"/>
      <c r="D2" s="263"/>
      <c r="E2" s="263"/>
      <c r="F2" s="263"/>
    </row>
    <row r="3" spans="1:32" ht="26.25" customHeight="1" x14ac:dyDescent="0.15">
      <c r="A3" s="247" t="s">
        <v>43</v>
      </c>
      <c r="B3" s="248"/>
      <c r="C3" s="248"/>
      <c r="D3" s="248"/>
      <c r="E3" s="249"/>
      <c r="F3" s="71" t="str">
        <f>IF(AND(F4="Nee",F5="Ja"),"Ja",IF(AND(F4="Nee",F6="Ja"),"Ja","Nee"))</f>
        <v>Nee</v>
      </c>
      <c r="I3" s="260" t="s">
        <v>44</v>
      </c>
      <c r="J3" s="261"/>
      <c r="K3" s="261"/>
      <c r="L3" s="261"/>
      <c r="M3" s="262"/>
      <c r="N3" s="81" t="s">
        <v>187</v>
      </c>
    </row>
    <row r="4" spans="1:32" ht="25.5" customHeight="1" x14ac:dyDescent="0.15">
      <c r="A4" s="72" t="s">
        <v>45</v>
      </c>
      <c r="B4" s="250" t="s">
        <v>46</v>
      </c>
      <c r="C4" s="250"/>
      <c r="D4" s="250"/>
      <c r="E4" s="251"/>
      <c r="F4" s="187" t="s">
        <v>187</v>
      </c>
      <c r="I4" s="241" t="s">
        <v>47</v>
      </c>
      <c r="J4" s="242"/>
      <c r="K4" s="242"/>
      <c r="L4" s="242"/>
      <c r="M4" s="243"/>
      <c r="N4" s="82" t="s">
        <v>187</v>
      </c>
    </row>
    <row r="5" spans="1:32" ht="24.75" customHeight="1" thickBot="1" x14ac:dyDescent="0.2">
      <c r="A5" s="72" t="s">
        <v>45</v>
      </c>
      <c r="B5" s="250" t="s">
        <v>48</v>
      </c>
      <c r="C5" s="250"/>
      <c r="D5" s="250"/>
      <c r="E5" s="251"/>
      <c r="F5" s="73" t="s">
        <v>187</v>
      </c>
      <c r="I5" s="257" t="s">
        <v>49</v>
      </c>
      <c r="J5" s="258"/>
      <c r="K5" s="258"/>
      <c r="L5" s="258"/>
      <c r="M5" s="259"/>
      <c r="N5" s="75"/>
    </row>
    <row r="6" spans="1:32" ht="42" customHeight="1" thickBot="1" x14ac:dyDescent="0.2">
      <c r="A6" s="74" t="s">
        <v>45</v>
      </c>
      <c r="B6" s="252" t="s">
        <v>50</v>
      </c>
      <c r="C6" s="252"/>
      <c r="D6" s="252"/>
      <c r="E6" s="253"/>
      <c r="F6" s="75" t="s">
        <v>187</v>
      </c>
    </row>
    <row r="7" spans="1:32" ht="12" thickBot="1" x14ac:dyDescent="0.2">
      <c r="A7" s="76"/>
      <c r="B7" s="76"/>
      <c r="C7" s="76"/>
      <c r="D7" s="76"/>
      <c r="E7" s="76"/>
      <c r="F7" s="76"/>
    </row>
    <row r="8" spans="1:32" ht="27" customHeight="1" x14ac:dyDescent="0.15">
      <c r="A8" s="254" t="s">
        <v>51</v>
      </c>
      <c r="B8" s="255"/>
      <c r="C8" s="255"/>
      <c r="D8" s="255"/>
      <c r="E8" s="256"/>
      <c r="F8" s="71" t="str">
        <f>IF(AND(F9="Ja",F10="Ja"),"Ja","Nee")</f>
        <v>Nee</v>
      </c>
    </row>
    <row r="9" spans="1:32" ht="24" customHeight="1" x14ac:dyDescent="0.15">
      <c r="A9" s="72" t="s">
        <v>45</v>
      </c>
      <c r="B9" s="250" t="s">
        <v>52</v>
      </c>
      <c r="C9" s="250"/>
      <c r="D9" s="250"/>
      <c r="E9" s="251"/>
      <c r="F9" s="73" t="s">
        <v>187</v>
      </c>
    </row>
    <row r="10" spans="1:32" ht="38.25" customHeight="1" thickBot="1" x14ac:dyDescent="0.2">
      <c r="A10" s="74" t="s">
        <v>45</v>
      </c>
      <c r="B10" s="252" t="s">
        <v>53</v>
      </c>
      <c r="C10" s="252"/>
      <c r="D10" s="252"/>
      <c r="E10" s="253"/>
      <c r="F10" s="75" t="s">
        <v>187</v>
      </c>
      <c r="X10" s="167"/>
      <c r="Y10" s="167"/>
      <c r="Z10" s="167"/>
      <c r="AA10" s="167"/>
      <c r="AB10" s="167"/>
      <c r="AC10" s="167"/>
      <c r="AD10" s="167"/>
      <c r="AE10" s="167"/>
      <c r="AF10" s="167"/>
    </row>
    <row r="11" spans="1:32" ht="12" thickBot="1" x14ac:dyDescent="0.2">
      <c r="A11" s="77"/>
      <c r="B11" s="189"/>
      <c r="C11" s="189"/>
      <c r="D11" s="76"/>
      <c r="E11" s="76"/>
      <c r="F11" s="78"/>
      <c r="X11" s="167"/>
      <c r="Y11" s="167"/>
      <c r="Z11" s="167"/>
      <c r="AA11" s="167"/>
      <c r="AB11" s="167"/>
      <c r="AC11" s="167"/>
      <c r="AD11" s="167"/>
      <c r="AE11" s="167"/>
      <c r="AF11" s="167"/>
    </row>
    <row r="12" spans="1:32" ht="25.5" customHeight="1" x14ac:dyDescent="0.15">
      <c r="A12" s="247" t="s">
        <v>54</v>
      </c>
      <c r="B12" s="248"/>
      <c r="C12" s="248"/>
      <c r="D12" s="248"/>
      <c r="E12" s="249"/>
      <c r="F12" s="71" t="str">
        <f>IF(F13="Ja","Ja","Nee")</f>
        <v>Nee</v>
      </c>
      <c r="X12" s="167"/>
      <c r="Y12" s="167"/>
      <c r="Z12" s="167"/>
      <c r="AA12" s="167"/>
      <c r="AB12" s="167"/>
      <c r="AC12" s="167"/>
      <c r="AD12" s="167"/>
      <c r="AE12" s="167"/>
      <c r="AF12" s="167"/>
    </row>
    <row r="13" spans="1:32" ht="60.75" customHeight="1" thickBot="1" x14ac:dyDescent="0.2">
      <c r="A13" s="74" t="s">
        <v>45</v>
      </c>
      <c r="B13" s="252" t="s">
        <v>55</v>
      </c>
      <c r="C13" s="252"/>
      <c r="D13" s="252"/>
      <c r="E13" s="253"/>
      <c r="F13" s="75" t="s">
        <v>187</v>
      </c>
      <c r="X13" s="167"/>
      <c r="Y13" s="167"/>
      <c r="Z13" s="167"/>
      <c r="AA13" s="167"/>
      <c r="AB13" s="167"/>
      <c r="AC13" s="167"/>
      <c r="AD13" s="167"/>
      <c r="AE13" s="167"/>
      <c r="AF13" s="167"/>
    </row>
    <row r="14" spans="1:32" ht="12" thickBot="1" x14ac:dyDescent="0.2">
      <c r="A14" s="77"/>
      <c r="B14" s="189"/>
      <c r="C14" s="189"/>
      <c r="D14" s="189"/>
      <c r="E14" s="189"/>
      <c r="F14" s="79"/>
      <c r="X14" s="167"/>
      <c r="Y14" s="167"/>
      <c r="Z14" s="167"/>
      <c r="AA14" s="167"/>
      <c r="AB14" s="167"/>
      <c r="AC14" s="167"/>
      <c r="AD14" s="167"/>
      <c r="AE14" s="167"/>
      <c r="AF14" s="167"/>
    </row>
    <row r="15" spans="1:32" ht="51" customHeight="1" thickBot="1" x14ac:dyDescent="0.2">
      <c r="A15" s="244" t="s">
        <v>56</v>
      </c>
      <c r="B15" s="245"/>
      <c r="C15" s="245"/>
      <c r="D15" s="245"/>
      <c r="E15" s="246"/>
      <c r="F15" s="80" t="str">
        <f>IF(F3="Ja","Ja",IF(F8="Ja","Ja",IF(F12="Ja","Ja","Nee")))</f>
        <v>Nee</v>
      </c>
      <c r="X15" s="167"/>
      <c r="Y15" s="167"/>
      <c r="Z15" s="167"/>
      <c r="AA15" s="167"/>
      <c r="AB15" s="167"/>
      <c r="AC15" s="167"/>
      <c r="AD15" s="167"/>
      <c r="AE15" s="167"/>
      <c r="AF15" s="167"/>
    </row>
    <row r="16" spans="1:32" ht="17.25" customHeight="1" x14ac:dyDescent="0.15">
      <c r="X16" s="167"/>
      <c r="Y16" s="167"/>
      <c r="AA16" s="167"/>
      <c r="AB16" s="167"/>
      <c r="AC16" s="167"/>
      <c r="AD16" s="167"/>
      <c r="AE16" s="167"/>
      <c r="AF16" s="167"/>
    </row>
    <row r="17" spans="1:36" x14ac:dyDescent="0.15">
      <c r="X17" s="167"/>
      <c r="Y17" s="167"/>
      <c r="Z17" s="167"/>
      <c r="AA17" s="167"/>
      <c r="AB17" s="167"/>
      <c r="AC17" s="167"/>
      <c r="AD17" s="167"/>
      <c r="AE17" s="167"/>
      <c r="AF17" s="167"/>
    </row>
    <row r="18" spans="1:36" hidden="1" x14ac:dyDescent="0.15">
      <c r="X18" s="167"/>
      <c r="Y18" s="167"/>
      <c r="Z18" s="167"/>
      <c r="AA18" s="167"/>
      <c r="AB18" s="167"/>
      <c r="AC18" s="167"/>
      <c r="AD18" s="167"/>
      <c r="AE18" s="167"/>
      <c r="AF18" s="167"/>
    </row>
    <row r="19" spans="1:36" ht="56.25" hidden="1" customHeight="1" x14ac:dyDescent="0.15">
      <c r="A19" s="26" t="s">
        <v>57</v>
      </c>
      <c r="B19" s="27">
        <f>'Algemene informatie'!B10</f>
        <v>0</v>
      </c>
      <c r="C19" s="27">
        <f>'Algemene informatie'!B11</f>
        <v>0</v>
      </c>
      <c r="D19" s="27">
        <f>'Algemene informatie'!B12</f>
        <v>0</v>
      </c>
      <c r="E19" s="27">
        <f>'Algemene informatie'!B13</f>
        <v>0</v>
      </c>
      <c r="F19" s="27">
        <f>'Algemene informatie'!B14</f>
        <v>0</v>
      </c>
      <c r="G19" s="27">
        <f>'Algemene informatie'!B15</f>
        <v>0</v>
      </c>
      <c r="H19" s="27">
        <f>'Algemene informatie'!B16</f>
        <v>0</v>
      </c>
      <c r="I19" s="27">
        <f>'Algemene informatie'!B17</f>
        <v>0</v>
      </c>
      <c r="J19" s="27">
        <f>'Algemene informatie'!B18</f>
        <v>0</v>
      </c>
      <c r="K19" s="27">
        <f>'Algemene informatie'!B19</f>
        <v>0</v>
      </c>
      <c r="M19" s="26" t="s">
        <v>58</v>
      </c>
      <c r="N19" s="27">
        <f>'Algemene informatie'!B10</f>
        <v>0</v>
      </c>
      <c r="O19" s="27">
        <f>'Algemene informatie'!B11</f>
        <v>0</v>
      </c>
      <c r="P19" s="27">
        <f>'Algemene informatie'!B12</f>
        <v>0</v>
      </c>
      <c r="Q19" s="27">
        <f>'Algemene informatie'!B13</f>
        <v>0</v>
      </c>
      <c r="R19" s="27">
        <f>'Algemene informatie'!B14</f>
        <v>0</v>
      </c>
      <c r="S19" s="27">
        <f>'Algemene informatie'!B15</f>
        <v>0</v>
      </c>
      <c r="T19" s="27">
        <f>'Algemene informatie'!B16</f>
        <v>0</v>
      </c>
      <c r="U19" s="27">
        <f>'Algemene informatie'!B17</f>
        <v>0</v>
      </c>
      <c r="V19" s="27">
        <f>'Algemene informatie'!B18</f>
        <v>0</v>
      </c>
      <c r="W19" s="27"/>
      <c r="X19" s="167"/>
      <c r="Y19" s="168" t="s">
        <v>59</v>
      </c>
      <c r="Z19" s="169">
        <v>0</v>
      </c>
      <c r="AA19" s="169">
        <v>0</v>
      </c>
      <c r="AB19" s="169">
        <v>0</v>
      </c>
      <c r="AC19" s="169">
        <v>0</v>
      </c>
      <c r="AD19" s="169">
        <v>0</v>
      </c>
      <c r="AE19" s="169">
        <v>0</v>
      </c>
      <c r="AF19" s="169">
        <v>0</v>
      </c>
      <c r="AG19" s="169">
        <v>0</v>
      </c>
      <c r="AH19" s="169">
        <v>0</v>
      </c>
      <c r="AI19" s="169">
        <v>0</v>
      </c>
      <c r="AJ19" s="170"/>
    </row>
    <row r="20" spans="1:36" hidden="1" x14ac:dyDescent="0.15">
      <c r="A20" s="28">
        <v>1</v>
      </c>
      <c r="B20" s="54">
        <f>IF(Rekensheet!B2&gt;0,Rekensheet!B2,IF(Rekensheet!N2&gt;0,Rekensheet!N2,IF(Rekensheet!AL2&gt;0,Rekensheet!AL2,IF(Rekensheet!AY2&gt;0,Rekensheet!AY2,IF(Rekensheet!AL24&gt;0,Rekensheet!AL24,IF(Rekensheet!Z24&gt;0,Rekensheet!Z24,IF(Rekensheet!$D$40=Rekensheet!$H$48,0,0)))))))</f>
        <v>0</v>
      </c>
      <c r="C20" s="54">
        <f>IF(Rekensheet!C2&gt;0,Rekensheet!C2,IF(Rekensheet!O2&gt;0,Rekensheet!O2,IF(Rekensheet!AM2&gt;0,Rekensheet!AM2,IF(Rekensheet!AZ2&gt;0,Rekensheet!AZ2,IF(Rekensheet!AM24&gt;0,Rekensheet!AM24,IF(Rekensheet!AA24&gt;0,Rekensheet!AA24,IF(Rekensheet!$D$40=Rekensheet!$H$48,0,0)))))))</f>
        <v>0</v>
      </c>
      <c r="D20" s="54">
        <f>IF(Rekensheet!D2&gt;0,Rekensheet!D2,IF(Rekensheet!P2&gt;0,Rekensheet!P2,IF(Rekensheet!AN2&gt;0,Rekensheet!AN2,IF(Rekensheet!BA2&gt;0,Rekensheet!BA2,IF(Rekensheet!AN24&gt;0,Rekensheet!AN24,IF(Rekensheet!AB24&gt;0,Rekensheet!AB24,IF(Rekensheet!$D$40=Rekensheet!$H$48,0,0)))))))</f>
        <v>0</v>
      </c>
      <c r="E20" s="54">
        <f>IF(Rekensheet!E2&gt;0,Rekensheet!E2,IF(Rekensheet!Q2&gt;0,Rekensheet!Q2,IF(Rekensheet!AO2&gt;0,Rekensheet!AO2,IF(Rekensheet!BB2&gt;0,Rekensheet!BB2,IF(Rekensheet!AO24&gt;0,Rekensheet!AO24,IF(Rekensheet!AC24&gt;0,Rekensheet!AC24,IF(Rekensheet!$D$40=Rekensheet!$H$48,0,0)))))))</f>
        <v>0</v>
      </c>
      <c r="F20" s="54">
        <f>IF(Rekensheet!F2&gt;0,Rekensheet!F2,IF(Rekensheet!R2&gt;0,Rekensheet!R2,IF(Rekensheet!AP2&gt;0,Rekensheet!AP2,IF(Rekensheet!BC2&gt;0,Rekensheet!BC2,IF(Rekensheet!AP24&gt;0,Rekensheet!AP24,IF(Rekensheet!AD24&gt;0,Rekensheet!AD24,IF(Rekensheet!$D$40=Rekensheet!$H$48,0,0)))))))</f>
        <v>0</v>
      </c>
      <c r="G20" s="54">
        <f>IF(Rekensheet!G2&gt;0,Rekensheet!G2,IF(Rekensheet!S2&gt;0,Rekensheet!S2,IF(Rekensheet!AQ2&gt;0,Rekensheet!AQ2,IF(Rekensheet!BD2&gt;0,Rekensheet!BD2,IF(Rekensheet!AQ24&gt;0,Rekensheet!AQ24,IF(Rekensheet!AE24&gt;0,Rekensheet!AE24,IF(Rekensheet!$D$40=Rekensheet!$H$48,0,0)))))))</f>
        <v>0</v>
      </c>
      <c r="H20" s="54">
        <f>IF(Rekensheet!H2&gt;0,Rekensheet!H2,IF(Rekensheet!T2&gt;0,Rekensheet!T2,IF(Rekensheet!AR2&gt;0,Rekensheet!AR2,IF(Rekensheet!BE2&gt;0,Rekensheet!BE2,IF(Rekensheet!AR24&gt;0,Rekensheet!AR24,IF(Rekensheet!AF24&gt;0,Rekensheet!AF24,IF(Rekensheet!$D$40=Rekensheet!$H$48,0,0)))))))</f>
        <v>0</v>
      </c>
      <c r="I20" s="54">
        <f>IF(Rekensheet!I2&gt;0,Rekensheet!I2,IF(Rekensheet!U2&gt;0,Rekensheet!U2,IF(Rekensheet!AS2&gt;0,Rekensheet!AS2,IF(Rekensheet!BF2&gt;0,Rekensheet!BF2,IF(Rekensheet!AS24&gt;0,Rekensheet!AS24,IF(Rekensheet!AG24&gt;0,Rekensheet!AG24,IF(Rekensheet!$D$40=Rekensheet!$H$48,0,0)))))))</f>
        <v>0</v>
      </c>
      <c r="J20" s="54">
        <f>IF(Rekensheet!J2&gt;0,Rekensheet!J2,IF(Rekensheet!V2&gt;0,Rekensheet!V2,IF(Rekensheet!AT2&gt;0,Rekensheet!AT2,IF(Rekensheet!BG2&gt;0,Rekensheet!BG2,IF(Rekensheet!AT24&gt;0,Rekensheet!AT24,IF(Rekensheet!AH24&gt;0,Rekensheet!AH24,IF(Rekensheet!$D$40=Rekensheet!$H$48,0,0)))))))</f>
        <v>0</v>
      </c>
      <c r="K20" s="54">
        <f>IF(Rekensheet!K2&gt;0,Rekensheet!K2,IF(Rekensheet!W2&gt;0,Rekensheet!W2,IF(Rekensheet!AU2&gt;0,Rekensheet!AU2,IF(Rekensheet!BH2&gt;0,Rekensheet!BH2,IF(Rekensheet!AU24&gt;0,Rekensheet!AU24,IF(Rekensheet!AI24&gt;0,Rekensheet!AI24,IF(Rekensheet!$D$40=Rekensheet!$H$48,0,0)))))))</f>
        <v>0</v>
      </c>
      <c r="M20" s="28">
        <v>1</v>
      </c>
      <c r="N20" s="54">
        <f>IF(Rekensheet!Z2&gt;0,Rekensheet!Z2,0)</f>
        <v>0</v>
      </c>
      <c r="O20" s="54">
        <f>IF(Rekensheet!AA2&gt;0,Rekensheet!AA2,0)</f>
        <v>0</v>
      </c>
      <c r="P20" s="54">
        <f>IF(Rekensheet!AB2&gt;0,Rekensheet!AB2,0)</f>
        <v>0</v>
      </c>
      <c r="Q20" s="54">
        <f>IF(Rekensheet!AC2&gt;0,Rekensheet!AC2,0)</f>
        <v>0</v>
      </c>
      <c r="R20" s="54">
        <f>IF(Rekensheet!AD2&gt;0,Rekensheet!AD2,0)</f>
        <v>0</v>
      </c>
      <c r="S20" s="54">
        <f>IF(Rekensheet!AE2&gt;0,Rekensheet!AE2,0)</f>
        <v>0</v>
      </c>
      <c r="T20" s="54">
        <f>IF(Rekensheet!AF2&gt;0,Rekensheet!AF2,0)</f>
        <v>0</v>
      </c>
      <c r="U20" s="54">
        <f>IF(Rekensheet!AG2&gt;0,Rekensheet!AG2,0)</f>
        <v>0</v>
      </c>
      <c r="V20" s="54">
        <f>IF(Rekensheet!AH2&gt;0,Rekensheet!AH2,0)</f>
        <v>0</v>
      </c>
      <c r="W20" s="54"/>
      <c r="X20" s="167"/>
      <c r="Y20" s="171">
        <v>1</v>
      </c>
      <c r="Z20" s="172">
        <f>IF(Rekensheet!AY2&gt;0,Rekensheet!AY2,0)</f>
        <v>0</v>
      </c>
      <c r="AA20" s="172">
        <f>IF(Rekensheet!AZ2&gt;0,Rekensheet!AZ2,0)</f>
        <v>0</v>
      </c>
      <c r="AB20" s="172">
        <f>IF(Rekensheet!BA2&gt;0,Rekensheet!BA2,0)</f>
        <v>0</v>
      </c>
      <c r="AC20" s="172">
        <f>IF(Rekensheet!BB2&gt;0,Rekensheet!BB2,0)</f>
        <v>0</v>
      </c>
      <c r="AD20" s="172">
        <f>IF(Rekensheet!BC2&gt;0,Rekensheet!BC2,0)</f>
        <v>0</v>
      </c>
      <c r="AE20" s="172">
        <f>IF(Rekensheet!BD2&gt;0,Rekensheet!BD2,0)</f>
        <v>0</v>
      </c>
      <c r="AF20" s="172">
        <f>IF(Rekensheet!BE2&gt;0,Rekensheet!BE2,0)</f>
        <v>0</v>
      </c>
      <c r="AG20" s="172">
        <f>IF(Rekensheet!BF2&gt;0,Rekensheet!BF2,0)</f>
        <v>0</v>
      </c>
      <c r="AH20" s="172">
        <f>IF(Rekensheet!BG2&gt;0,Rekensheet!BG2,0)</f>
        <v>0</v>
      </c>
      <c r="AI20" s="172">
        <f>IF(Rekensheet!BH2&gt;0,Rekensheet!BH2,0)</f>
        <v>0</v>
      </c>
      <c r="AJ20" s="170"/>
    </row>
    <row r="21" spans="1:36" hidden="1" x14ac:dyDescent="0.15">
      <c r="A21" s="28">
        <v>2</v>
      </c>
      <c r="B21" s="54">
        <f>IF(Rekensheet!B3&gt;0,Rekensheet!B3,IF(Rekensheet!N3&gt;0,Rekensheet!N3,IF(Rekensheet!AL3&gt;0,Rekensheet!AL3,IF(Rekensheet!AY3&gt;0,Rekensheet!AY3,IF(Rekensheet!AL25&gt;0,Rekensheet!AL25,IF(Rekensheet!Z25&gt;0,Rekensheet!Z25,IF(Rekensheet!$D$41=Rekensheet!$H$48,0,0)))))))</f>
        <v>0</v>
      </c>
      <c r="C21" s="54">
        <f>IF(Rekensheet!C3&gt;0,Rekensheet!C3,IF(Rekensheet!O3&gt;0,Rekensheet!O3,IF(Rekensheet!AM3&gt;0,Rekensheet!AM3,IF(Rekensheet!AZ3&gt;0,Rekensheet!AZ3,IF(Rekensheet!AM25&gt;0,Rekensheet!AM25,IF(Rekensheet!AA25&gt;0,Rekensheet!AA25,IF(Rekensheet!$D$41=Rekensheet!$H$48,0,0)))))))</f>
        <v>0</v>
      </c>
      <c r="D21" s="54">
        <f>IF(Rekensheet!D3&gt;0,Rekensheet!D3,IF(Rekensheet!P3&gt;0,Rekensheet!P3,IF(Rekensheet!AN3&gt;0,Rekensheet!AN3,IF(Rekensheet!BA3&gt;0,Rekensheet!BA3,IF(Rekensheet!AN25&gt;0,Rekensheet!AN25,IF(Rekensheet!AB25&gt;0,Rekensheet!AB25,IF(Rekensheet!$D$41=Rekensheet!$H$48,0,0)))))))</f>
        <v>0</v>
      </c>
      <c r="E21" s="54">
        <f>IF(Rekensheet!E3&gt;0,Rekensheet!E3,IF(Rekensheet!Q3&gt;0,Rekensheet!Q3,IF(Rekensheet!AO3&gt;0,Rekensheet!AO3,IF(Rekensheet!BB3&gt;0,Rekensheet!BB3,IF(Rekensheet!AO25&gt;0,Rekensheet!AO25,IF(Rekensheet!AC25&gt;0,Rekensheet!AC25,IF(Rekensheet!$D$41=Rekensheet!$H$48,0,0)))))))</f>
        <v>0</v>
      </c>
      <c r="F21" s="54">
        <f>IF(Rekensheet!F3&gt;0,Rekensheet!F3,IF(Rekensheet!R3&gt;0,Rekensheet!R3,IF(Rekensheet!AP3&gt;0,Rekensheet!AP3,IF(Rekensheet!BC3&gt;0,Rekensheet!BC3,IF(Rekensheet!AP25&gt;0,Rekensheet!AP25,IF(Rekensheet!AD25&gt;0,Rekensheet!AD25,IF(Rekensheet!$D$41=Rekensheet!$H$48,0,0)))))))</f>
        <v>0</v>
      </c>
      <c r="G21" s="54">
        <f>IF(Rekensheet!G3&gt;0,Rekensheet!G3,IF(Rekensheet!S3&gt;0,Rekensheet!S3,IF(Rekensheet!AQ3&gt;0,Rekensheet!AQ3,IF(Rekensheet!BD3&gt;0,Rekensheet!BD3,IF(Rekensheet!AQ25&gt;0,Rekensheet!AQ25,IF(Rekensheet!AE25&gt;0,Rekensheet!AE25,IF(Rekensheet!$D$41=Rekensheet!$H$48,0,0)))))))</f>
        <v>0</v>
      </c>
      <c r="H21" s="54">
        <f>IF(Rekensheet!H3&gt;0,Rekensheet!H3,IF(Rekensheet!T3&gt;0,Rekensheet!T3,IF(Rekensheet!AR3&gt;0,Rekensheet!AR3,IF(Rekensheet!BE3&gt;0,Rekensheet!BE3,IF(Rekensheet!AR25&gt;0,Rekensheet!AR25,IF(Rekensheet!AF25&gt;0,Rekensheet!AF25,IF(Rekensheet!$D$41=Rekensheet!$H$48,0,0)))))))</f>
        <v>0</v>
      </c>
      <c r="I21" s="54">
        <f>IF(Rekensheet!I3&gt;0,Rekensheet!I3,IF(Rekensheet!U3&gt;0,Rekensheet!U3,IF(Rekensheet!AS3&gt;0,Rekensheet!AS3,IF(Rekensheet!BF3&gt;0,Rekensheet!BF3,IF(Rekensheet!AS25&gt;0,Rekensheet!AS25,IF(Rekensheet!AG25&gt;0,Rekensheet!AG25,IF(Rekensheet!$D$41=Rekensheet!$H$48,0,0)))))))</f>
        <v>0</v>
      </c>
      <c r="J21" s="54">
        <f>IF(Rekensheet!J3&gt;0,Rekensheet!J3,IF(Rekensheet!V3&gt;0,Rekensheet!V3,IF(Rekensheet!AT3&gt;0,Rekensheet!AT3,IF(Rekensheet!BG3&gt;0,Rekensheet!BG3,IF(Rekensheet!AT25&gt;0,Rekensheet!AT25,IF(Rekensheet!AH25&gt;0,Rekensheet!AH25,IF(Rekensheet!$D$41=Rekensheet!$H$48,0,0)))))))</f>
        <v>0</v>
      </c>
      <c r="K21" s="54">
        <f>IF(Rekensheet!K3&gt;0,Rekensheet!K3,IF(Rekensheet!W3&gt;0,Rekensheet!W3,IF(Rekensheet!AU3&gt;0,Rekensheet!AU3,IF(Rekensheet!BH3&gt;0,Rekensheet!BH3,IF(Rekensheet!AU25&gt;0,Rekensheet!AU25,IF(Rekensheet!AI25&gt;0,Rekensheet!AI25,IF(Rekensheet!$D$41=Rekensheet!$H$48,0,0)))))))</f>
        <v>0</v>
      </c>
      <c r="M21" s="28">
        <v>2</v>
      </c>
      <c r="N21" s="54">
        <f>IF(Rekensheet!Z3&gt;0,Rekensheet!Z3,0)</f>
        <v>0</v>
      </c>
      <c r="O21" s="54">
        <f>IF(Rekensheet!AA3&gt;0,Rekensheet!AA3,0)</f>
        <v>0</v>
      </c>
      <c r="P21" s="54">
        <f>IF(Rekensheet!AB3&gt;0,Rekensheet!AB3,0)</f>
        <v>0</v>
      </c>
      <c r="Q21" s="54">
        <f>IF(Rekensheet!AC3&gt;0,Rekensheet!AC3,0)</f>
        <v>0</v>
      </c>
      <c r="R21" s="54">
        <f>IF(Rekensheet!AD3&gt;0,Rekensheet!AD3,0)</f>
        <v>0</v>
      </c>
      <c r="S21" s="54">
        <f>IF(Rekensheet!AE3&gt;0,Rekensheet!AE3,0)</f>
        <v>0</v>
      </c>
      <c r="T21" s="54">
        <f>IF(Rekensheet!AF3&gt;0,Rekensheet!AF3,0)</f>
        <v>0</v>
      </c>
      <c r="U21" s="54">
        <f>IF(Rekensheet!AG3&gt;0,Rekensheet!AG3,0)</f>
        <v>0</v>
      </c>
      <c r="V21" s="54">
        <f>IF(Rekensheet!AH3&gt;0,Rekensheet!AH3,0)</f>
        <v>0</v>
      </c>
      <c r="W21" s="54"/>
      <c r="X21" s="167"/>
      <c r="Y21" s="171">
        <v>2</v>
      </c>
      <c r="Z21" s="172">
        <f>IF(Rekensheet!AY3&gt;0,Rekensheet!AY3,0)</f>
        <v>0</v>
      </c>
      <c r="AA21" s="172">
        <f>IF(Rekensheet!AZ3&gt;0,Rekensheet!AZ3,0)</f>
        <v>0</v>
      </c>
      <c r="AB21" s="172">
        <f>IF(Rekensheet!BA3&gt;0,Rekensheet!BA3,0)</f>
        <v>0</v>
      </c>
      <c r="AC21" s="172">
        <f>IF(Rekensheet!BB3&gt;0,Rekensheet!BB3,0)</f>
        <v>0</v>
      </c>
      <c r="AD21" s="172">
        <f>IF(Rekensheet!BC3&gt;0,Rekensheet!BC3,0)</f>
        <v>0</v>
      </c>
      <c r="AE21" s="172">
        <f>IF(Rekensheet!BD3&gt;0,Rekensheet!BD3,0)</f>
        <v>0</v>
      </c>
      <c r="AF21" s="172">
        <f>IF(Rekensheet!BE3&gt;0,Rekensheet!BE3,0)</f>
        <v>0</v>
      </c>
      <c r="AG21" s="172">
        <f>IF(Rekensheet!BF3&gt;0,Rekensheet!BF3,0)</f>
        <v>0</v>
      </c>
      <c r="AH21" s="172">
        <f>IF(Rekensheet!BG3&gt;0,Rekensheet!BG3,0)</f>
        <v>0</v>
      </c>
      <c r="AI21" s="172">
        <f>IF(Rekensheet!BH3&gt;0,Rekensheet!BH3,0)</f>
        <v>0</v>
      </c>
      <c r="AJ21" s="170"/>
    </row>
    <row r="22" spans="1:36" hidden="1" x14ac:dyDescent="0.15">
      <c r="A22" s="28">
        <v>3</v>
      </c>
      <c r="B22" s="54">
        <f>IF(Rekensheet!B4&gt;0,Rekensheet!B4,IF(Rekensheet!N4&gt;0,Rekensheet!N4,IF(Rekensheet!AL4&gt;0,Rekensheet!AL4,IF(Rekensheet!AY4&gt;0,Rekensheet!AY4,IF(Rekensheet!AL26&gt;0,Rekensheet!AL26,IF(Rekensheet!Z26&gt;0,Rekensheet!Z26,IF(Rekensheet!$D$42=Rekensheet!$H$48,0,0)))))))</f>
        <v>0</v>
      </c>
      <c r="C22" s="54">
        <f>IF(Rekensheet!C4&gt;0,Rekensheet!C4,IF(Rekensheet!O4&gt;0,Rekensheet!O4,IF(Rekensheet!AM4&gt;0,Rekensheet!AM4,IF(Rekensheet!AZ4&gt;0,Rekensheet!AZ4,IF(Rekensheet!AM26&gt;0,Rekensheet!AM26,IF(Rekensheet!AA26&gt;0,Rekensheet!AA26,IF(Rekensheet!$D$42=Rekensheet!$H$48,0,0)))))))</f>
        <v>0</v>
      </c>
      <c r="D22" s="54">
        <f>IF(Rekensheet!D4&gt;0,Rekensheet!D4,IF(Rekensheet!P4&gt;0,Rekensheet!P4,IF(Rekensheet!AN4&gt;0,Rekensheet!AN4,IF(Rekensheet!BA4&gt;0,Rekensheet!BA4,IF(Rekensheet!AN26&gt;0,Rekensheet!AN26,IF(Rekensheet!AB26&gt;0,Rekensheet!AB26,IF(Rekensheet!$D$42=Rekensheet!$H$48,0,0)))))))</f>
        <v>0</v>
      </c>
      <c r="E22" s="54">
        <f>IF(Rekensheet!E4&gt;0,Rekensheet!E4,IF(Rekensheet!Q4&gt;0,Rekensheet!Q4,IF(Rekensheet!AO4&gt;0,Rekensheet!AO4,IF(Rekensheet!BB4&gt;0,Rekensheet!BB4,IF(Rekensheet!AO26&gt;0,Rekensheet!AO26,IF(Rekensheet!AC26&gt;0,Rekensheet!AC26,IF(Rekensheet!$D$42=Rekensheet!$H$48,0,0)))))))</f>
        <v>0</v>
      </c>
      <c r="F22" s="54">
        <f>IF(Rekensheet!F4&gt;0,Rekensheet!F4,IF(Rekensheet!R4&gt;0,Rekensheet!R4,IF(Rekensheet!AP4&gt;0,Rekensheet!AP4,IF(Rekensheet!BC4&gt;0,Rekensheet!BC4,IF(Rekensheet!AP26&gt;0,Rekensheet!AP26,IF(Rekensheet!AD26&gt;0,Rekensheet!AD26,IF(Rekensheet!$D$42=Rekensheet!$H$48,0,0)))))))</f>
        <v>0</v>
      </c>
      <c r="G22" s="54">
        <f>IF(Rekensheet!G4&gt;0,Rekensheet!G4,IF(Rekensheet!S4&gt;0,Rekensheet!S4,IF(Rekensheet!AQ4&gt;0,Rekensheet!AQ4,IF(Rekensheet!BD4&gt;0,Rekensheet!BD4,IF(Rekensheet!AQ26&gt;0,Rekensheet!AQ26,IF(Rekensheet!AE26&gt;0,Rekensheet!AE26,IF(Rekensheet!$D$42=Rekensheet!$H$48,0,0)))))))</f>
        <v>0</v>
      </c>
      <c r="H22" s="54">
        <f>IF(Rekensheet!H4&gt;0,Rekensheet!H4,IF(Rekensheet!T4&gt;0,Rekensheet!T4,IF(Rekensheet!AR4&gt;0,Rekensheet!AR4,IF(Rekensheet!BE4&gt;0,Rekensheet!BE4,IF(Rekensheet!AR26&gt;0,Rekensheet!AR26,IF(Rekensheet!AF26&gt;0,Rekensheet!AF26,IF(Rekensheet!$D$42=Rekensheet!$H$48,0,0)))))))</f>
        <v>0</v>
      </c>
      <c r="I22" s="54">
        <f>IF(Rekensheet!I4&gt;0,Rekensheet!I4,IF(Rekensheet!U4&gt;0,Rekensheet!U4,IF(Rekensheet!AS4&gt;0,Rekensheet!AS4,IF(Rekensheet!BF4&gt;0,Rekensheet!BF4,IF(Rekensheet!AS26&gt;0,Rekensheet!AS26,IF(Rekensheet!AG26&gt;0,Rekensheet!AG26,IF(Rekensheet!$D$42=Rekensheet!$H$48,0,0)))))))</f>
        <v>0</v>
      </c>
      <c r="J22" s="54">
        <f>IF(Rekensheet!J4&gt;0,Rekensheet!J4,IF(Rekensheet!V4&gt;0,Rekensheet!V4,IF(Rekensheet!AT4&gt;0,Rekensheet!AT4,IF(Rekensheet!BG4&gt;0,Rekensheet!BG4,IF(Rekensheet!AT26&gt;0,Rekensheet!AT26,IF(Rekensheet!AH26&gt;0,Rekensheet!AH26,IF(Rekensheet!$D$42=Rekensheet!$H$48,0,0)))))))</f>
        <v>0</v>
      </c>
      <c r="K22" s="54">
        <f>IF(Rekensheet!K4&gt;0,Rekensheet!K4,IF(Rekensheet!W4&gt;0,Rekensheet!W4,IF(Rekensheet!AU4&gt;0,Rekensheet!AU4,IF(Rekensheet!BH4&gt;0,Rekensheet!BH4,IF(Rekensheet!AU26&gt;0,Rekensheet!AU26,IF(Rekensheet!AI26&gt;0,Rekensheet!AI26,IF(Rekensheet!$D$42=Rekensheet!$H$48,0,0)))))))</f>
        <v>0</v>
      </c>
      <c r="M22" s="28">
        <v>3</v>
      </c>
      <c r="N22" s="54">
        <f>IF(Rekensheet!Z4&gt;0,Rekensheet!Z4,0)</f>
        <v>0</v>
      </c>
      <c r="O22" s="54">
        <f>IF(Rekensheet!AA4&gt;0,Rekensheet!AA4,0)</f>
        <v>0</v>
      </c>
      <c r="P22" s="54">
        <f>IF(Rekensheet!AB4&gt;0,Rekensheet!AB4,0)</f>
        <v>0</v>
      </c>
      <c r="Q22" s="54">
        <f>IF(Rekensheet!AC4&gt;0,Rekensheet!AC4,0)</f>
        <v>0</v>
      </c>
      <c r="R22" s="54">
        <f>IF(Rekensheet!AD4&gt;0,Rekensheet!AD4,0)</f>
        <v>0</v>
      </c>
      <c r="S22" s="54">
        <f>IF(Rekensheet!AE4&gt;0,Rekensheet!AE4,0)</f>
        <v>0</v>
      </c>
      <c r="T22" s="54">
        <f>IF(Rekensheet!AF4&gt;0,Rekensheet!AF4,0)</f>
        <v>0</v>
      </c>
      <c r="U22" s="54">
        <f>IF(Rekensheet!AG4&gt;0,Rekensheet!AG4,0)</f>
        <v>0</v>
      </c>
      <c r="V22" s="54">
        <f>IF(Rekensheet!AH4&gt;0,Rekensheet!AH4,0)</f>
        <v>0</v>
      </c>
      <c r="W22" s="54"/>
      <c r="X22" s="167"/>
      <c r="Y22" s="171">
        <v>3</v>
      </c>
      <c r="Z22" s="172">
        <f>IF(Rekensheet!AY4&gt;0,Rekensheet!AY4,0)</f>
        <v>0</v>
      </c>
      <c r="AA22" s="172">
        <f>IF(Rekensheet!AZ4&gt;0,Rekensheet!AZ4,0)</f>
        <v>0</v>
      </c>
      <c r="AB22" s="172">
        <f>IF(Rekensheet!BA4&gt;0,Rekensheet!BA4,0)</f>
        <v>0</v>
      </c>
      <c r="AC22" s="172">
        <f>IF(Rekensheet!BB4&gt;0,Rekensheet!BB4,0)</f>
        <v>0</v>
      </c>
      <c r="AD22" s="172">
        <f>IF(Rekensheet!BC4&gt;0,Rekensheet!BC4,0)</f>
        <v>0</v>
      </c>
      <c r="AE22" s="172">
        <f>IF(Rekensheet!BD4&gt;0,Rekensheet!BD4,0)</f>
        <v>0</v>
      </c>
      <c r="AF22" s="172">
        <f>IF(Rekensheet!BE4&gt;0,Rekensheet!BE4,0)</f>
        <v>0</v>
      </c>
      <c r="AG22" s="172">
        <f>IF(Rekensheet!BF4&gt;0,Rekensheet!BF4,0)</f>
        <v>0</v>
      </c>
      <c r="AH22" s="172">
        <f>IF(Rekensheet!BG4&gt;0,Rekensheet!BG4,0)</f>
        <v>0</v>
      </c>
      <c r="AI22" s="172">
        <f>IF(Rekensheet!BH4&gt;0,Rekensheet!BH4,0)</f>
        <v>0</v>
      </c>
      <c r="AJ22" s="170"/>
    </row>
    <row r="23" spans="1:36" hidden="1" x14ac:dyDescent="0.15">
      <c r="A23" s="28">
        <v>4</v>
      </c>
      <c r="B23" s="54">
        <f>IF(Rekensheet!B5&gt;0,Rekensheet!B5,IF(Rekensheet!N5&gt;0,Rekensheet!N5,IF(Rekensheet!AL5&gt;0,Rekensheet!AL5,IF(Rekensheet!AY5&gt;0,Rekensheet!AY5,IF(Rekensheet!AL27&gt;0,Rekensheet!AL27,IF(Rekensheet!Z27&gt;0,Rekensheet!Z27,IF(Rekensheet!$D$43=Rekensheet!$H$48,0,0)))))))</f>
        <v>0</v>
      </c>
      <c r="C23" s="54">
        <f>IF(Rekensheet!C5&gt;0,Rekensheet!C5,IF(Rekensheet!O5&gt;0,Rekensheet!O5,IF(Rekensheet!AM5&gt;0,Rekensheet!AM5,IF(Rekensheet!AZ5&gt;0,Rekensheet!AZ5,IF(Rekensheet!AM27&gt;0,Rekensheet!AM27,IF(Rekensheet!AA27&gt;0,Rekensheet!AA27,IF(Rekensheet!$D$43=Rekensheet!$H$48,0,0)))))))</f>
        <v>0</v>
      </c>
      <c r="D23" s="54">
        <f>IF(Rekensheet!D5&gt;0,Rekensheet!D5,IF(Rekensheet!P5&gt;0,Rekensheet!P5,IF(Rekensheet!AN5&gt;0,Rekensheet!AN5,IF(Rekensheet!BA5&gt;0,Rekensheet!BA5,IF(Rekensheet!AN27&gt;0,Rekensheet!AN27,IF(Rekensheet!AB27&gt;0,Rekensheet!AB27,IF(Rekensheet!$D$43=Rekensheet!$H$48,0,0)))))))</f>
        <v>0</v>
      </c>
      <c r="E23" s="54">
        <f>IF(Rekensheet!E5&gt;0,Rekensheet!E5,IF(Rekensheet!Q5&gt;0,Rekensheet!Q5,IF(Rekensheet!AO5&gt;0,Rekensheet!AO5,IF(Rekensheet!BB5&gt;0,Rekensheet!BB5,IF(Rekensheet!AO27&gt;0,Rekensheet!AO27,IF(Rekensheet!AC27&gt;0,Rekensheet!AC27,IF(Rekensheet!$D$43=Rekensheet!$H$48,0,0)))))))</f>
        <v>0</v>
      </c>
      <c r="F23" s="54">
        <f>IF(Rekensheet!F5&gt;0,Rekensheet!F5,IF(Rekensheet!R5&gt;0,Rekensheet!R5,IF(Rekensheet!AP5&gt;0,Rekensheet!AP5,IF(Rekensheet!BC5&gt;0,Rekensheet!BC5,IF(Rekensheet!AP27&gt;0,Rekensheet!AP27,IF(Rekensheet!AD27&gt;0,Rekensheet!AD27,IF(Rekensheet!$D$43=Rekensheet!$H$48,0,0)))))))</f>
        <v>0</v>
      </c>
      <c r="G23" s="54">
        <f>IF(Rekensheet!G5&gt;0,Rekensheet!G5,IF(Rekensheet!S5&gt;0,Rekensheet!S5,IF(Rekensheet!AQ5&gt;0,Rekensheet!AQ5,IF(Rekensheet!BD5&gt;0,Rekensheet!BD5,IF(Rekensheet!AQ27&gt;0,Rekensheet!AQ27,IF(Rekensheet!AE27&gt;0,Rekensheet!AE27,IF(Rekensheet!$D$43=Rekensheet!$H$48,0,0)))))))</f>
        <v>0</v>
      </c>
      <c r="H23" s="54">
        <f>IF(Rekensheet!H5&gt;0,Rekensheet!H5,IF(Rekensheet!T5&gt;0,Rekensheet!T5,IF(Rekensheet!AR5&gt;0,Rekensheet!AR5,IF(Rekensheet!BE5&gt;0,Rekensheet!BE5,IF(Rekensheet!AR27&gt;0,Rekensheet!AR27,IF(Rekensheet!AF27&gt;0,Rekensheet!AF27,IF(Rekensheet!$D$43=Rekensheet!$H$48,0,0)))))))</f>
        <v>0</v>
      </c>
      <c r="I23" s="54">
        <f>IF(Rekensheet!I5&gt;0,Rekensheet!I5,IF(Rekensheet!U5&gt;0,Rekensheet!U5,IF(Rekensheet!AS5&gt;0,Rekensheet!AS5,IF(Rekensheet!BF5&gt;0,Rekensheet!BF5,IF(Rekensheet!AS27&gt;0,Rekensheet!AS27,IF(Rekensheet!AG27&gt;0,Rekensheet!AG27,IF(Rekensheet!$D$43=Rekensheet!$H$48,0,0)))))))</f>
        <v>0</v>
      </c>
      <c r="J23" s="54">
        <f>IF(Rekensheet!J5&gt;0,Rekensheet!J5,IF(Rekensheet!V5&gt;0,Rekensheet!V5,IF(Rekensheet!AT5&gt;0,Rekensheet!AT5,IF(Rekensheet!BG5&gt;0,Rekensheet!BG5,IF(Rekensheet!AT27&gt;0,Rekensheet!AT27,IF(Rekensheet!AH27&gt;0,Rekensheet!AH27,IF(Rekensheet!$D$43=Rekensheet!$H$48,0,0)))))))</f>
        <v>0</v>
      </c>
      <c r="K23" s="54">
        <f>IF(Rekensheet!K5&gt;0,Rekensheet!K5,IF(Rekensheet!W5&gt;0,Rekensheet!W5,IF(Rekensheet!AU5&gt;0,Rekensheet!AU5,IF(Rekensheet!BH5&gt;0,Rekensheet!BH5,IF(Rekensheet!AU27&gt;0,Rekensheet!AU27,IF(Rekensheet!AI27&gt;0,Rekensheet!AI27,IF(Rekensheet!$D$43=Rekensheet!$H$48,0,0)))))))</f>
        <v>0</v>
      </c>
      <c r="M23" s="28">
        <v>4</v>
      </c>
      <c r="N23" s="54">
        <f>IF(Rekensheet!Z5&gt;0,Rekensheet!Z5,0)</f>
        <v>0</v>
      </c>
      <c r="O23" s="54">
        <f>IF(Rekensheet!AA5&gt;0,Rekensheet!AA5,0)</f>
        <v>0</v>
      </c>
      <c r="P23" s="54">
        <f>IF(Rekensheet!AB5&gt;0,Rekensheet!AB5,0)</f>
        <v>0</v>
      </c>
      <c r="Q23" s="54">
        <f>IF(Rekensheet!AC5&gt;0,Rekensheet!AC5,0)</f>
        <v>0</v>
      </c>
      <c r="R23" s="54">
        <f>IF(Rekensheet!AD5&gt;0,Rekensheet!AD5,0)</f>
        <v>0</v>
      </c>
      <c r="S23" s="54">
        <f>IF(Rekensheet!AE5&gt;0,Rekensheet!AE5,0)</f>
        <v>0</v>
      </c>
      <c r="T23" s="54">
        <f>IF(Rekensheet!AF5&gt;0,Rekensheet!AF5,0)</f>
        <v>0</v>
      </c>
      <c r="U23" s="54">
        <f>IF(Rekensheet!AG5&gt;0,Rekensheet!AG5,0)</f>
        <v>0</v>
      </c>
      <c r="V23" s="54">
        <f>IF(Rekensheet!AH5&gt;0,Rekensheet!AH5,0)</f>
        <v>0</v>
      </c>
      <c r="W23" s="54"/>
      <c r="X23" s="167"/>
      <c r="Y23" s="171">
        <v>4</v>
      </c>
      <c r="Z23" s="172">
        <f>IF(Rekensheet!AY5&gt;0,Rekensheet!AY5,0)</f>
        <v>0</v>
      </c>
      <c r="AA23" s="172">
        <f>IF(Rekensheet!AZ5&gt;0,Rekensheet!AZ5,0)</f>
        <v>0</v>
      </c>
      <c r="AB23" s="172">
        <f>IF(Rekensheet!BA5&gt;0,Rekensheet!BA5,0)</f>
        <v>0</v>
      </c>
      <c r="AC23" s="172">
        <f>IF(Rekensheet!BB5&gt;0,Rekensheet!BB5,0)</f>
        <v>0</v>
      </c>
      <c r="AD23" s="172">
        <f>IF(Rekensheet!BC5&gt;0,Rekensheet!BC5,0)</f>
        <v>0</v>
      </c>
      <c r="AE23" s="172">
        <f>IF(Rekensheet!BD5&gt;0,Rekensheet!BD5,0)</f>
        <v>0</v>
      </c>
      <c r="AF23" s="172">
        <f>IF(Rekensheet!BE5&gt;0,Rekensheet!BE5,0)</f>
        <v>0</v>
      </c>
      <c r="AG23" s="172">
        <f>IF(Rekensheet!BF5&gt;0,Rekensheet!BF5,0)</f>
        <v>0</v>
      </c>
      <c r="AH23" s="172">
        <f>IF(Rekensheet!BG5&gt;0,Rekensheet!BG5,0)</f>
        <v>0</v>
      </c>
      <c r="AI23" s="172">
        <f>IF(Rekensheet!BH5&gt;0,Rekensheet!BH5,0)</f>
        <v>0</v>
      </c>
      <c r="AJ23" s="170"/>
    </row>
    <row r="24" spans="1:36" hidden="1" x14ac:dyDescent="0.15">
      <c r="A24" s="28">
        <v>5</v>
      </c>
      <c r="B24" s="54">
        <f>IF(Rekensheet!B6&gt;0,Rekensheet!B6,IF(Rekensheet!N6&gt;0,Rekensheet!N6,IF(Rekensheet!AL6&gt;0,Rekensheet!AL6,IF(Rekensheet!AY6&gt;0,Rekensheet!AY6,IF(Rekensheet!AL28&gt;0,Rekensheet!AL28,IF(Rekensheet!Z28&gt;0,Rekensheet!Z28,IF(Rekensheet!$D$44=Rekensheet!$H$48,0,0)))))))</f>
        <v>0</v>
      </c>
      <c r="C24" s="54">
        <f>IF(Rekensheet!C6&gt;0,Rekensheet!C6,IF(Rekensheet!O6&gt;0,Rekensheet!O6,IF(Rekensheet!AM6&gt;0,Rekensheet!AM6,IF(Rekensheet!AZ6&gt;0,Rekensheet!AZ6,IF(Rekensheet!AM28&gt;0,Rekensheet!AM28,IF(Rekensheet!AA28&gt;0,Rekensheet!AA28,IF(Rekensheet!$D$44=Rekensheet!$H$48,0,0)))))))</f>
        <v>0</v>
      </c>
      <c r="D24" s="54">
        <f>IF(Rekensheet!D6&gt;0,Rekensheet!D6,IF(Rekensheet!P6&gt;0,Rekensheet!P6,IF(Rekensheet!AN6&gt;0,Rekensheet!AN6,IF(Rekensheet!BA6&gt;0,Rekensheet!BA6,IF(Rekensheet!AN28&gt;0,Rekensheet!AN28,IF(Rekensheet!AB28&gt;0,Rekensheet!AB28,IF(Rekensheet!$D$44=Rekensheet!$H$48,0,0)))))))</f>
        <v>0</v>
      </c>
      <c r="E24" s="54">
        <f>IF(Rekensheet!E6&gt;0,Rekensheet!E6,IF(Rekensheet!Q6&gt;0,Rekensheet!Q6,IF(Rekensheet!AO6&gt;0,Rekensheet!AO6,IF(Rekensheet!BB6&gt;0,Rekensheet!BB6,IF(Rekensheet!AO28&gt;0,Rekensheet!AO28,IF(Rekensheet!AC28&gt;0,Rekensheet!AC28,IF(Rekensheet!$D$44=Rekensheet!$H$48,0,0)))))))</f>
        <v>0</v>
      </c>
      <c r="F24" s="54">
        <f>IF(Rekensheet!F6&gt;0,Rekensheet!F6,IF(Rekensheet!R6&gt;0,Rekensheet!R6,IF(Rekensheet!AP6&gt;0,Rekensheet!AP6,IF(Rekensheet!BC6&gt;0,Rekensheet!BC6,IF(Rekensheet!AP28&gt;0,Rekensheet!AP28,IF(Rekensheet!AD28&gt;0,Rekensheet!AD28,IF(Rekensheet!$D$44=Rekensheet!$H$48,0,0)))))))</f>
        <v>0</v>
      </c>
      <c r="G24" s="54">
        <f>IF(Rekensheet!G6&gt;0,Rekensheet!G6,IF(Rekensheet!S6&gt;0,Rekensheet!S6,IF(Rekensheet!AQ6&gt;0,Rekensheet!AQ6,IF(Rekensheet!BD6&gt;0,Rekensheet!BD6,IF(Rekensheet!AQ28&gt;0,Rekensheet!AQ28,IF(Rekensheet!AE28&gt;0,Rekensheet!AE28,IF(Rekensheet!$D$44=Rekensheet!$H$48,0,0)))))))</f>
        <v>0</v>
      </c>
      <c r="H24" s="54">
        <f>IF(Rekensheet!H6&gt;0,Rekensheet!H6,IF(Rekensheet!T6&gt;0,Rekensheet!T6,IF(Rekensheet!AR6&gt;0,Rekensheet!AR6,IF(Rekensheet!BE6&gt;0,Rekensheet!BE6,IF(Rekensheet!AR28&gt;0,Rekensheet!AR28,IF(Rekensheet!AF28&gt;0,Rekensheet!AF28,IF(Rekensheet!$D$44=Rekensheet!$H$48,0,0)))))))</f>
        <v>0</v>
      </c>
      <c r="I24" s="54">
        <f>IF(Rekensheet!I6&gt;0,Rekensheet!I6,IF(Rekensheet!U6&gt;0,Rekensheet!U6,IF(Rekensheet!AS6&gt;0,Rekensheet!AS6,IF(Rekensheet!BF6&gt;0,Rekensheet!BF6,IF(Rekensheet!AS28&gt;0,Rekensheet!AS28,IF(Rekensheet!AG28&gt;0,Rekensheet!AG28,IF(Rekensheet!$D$44=Rekensheet!$H$48,0,0)))))))</f>
        <v>0</v>
      </c>
      <c r="J24" s="54">
        <f>IF(Rekensheet!J6&gt;0,Rekensheet!J6,IF(Rekensheet!V6&gt;0,Rekensheet!V6,IF(Rekensheet!AT6&gt;0,Rekensheet!AT6,IF(Rekensheet!BG6&gt;0,Rekensheet!BG6,IF(Rekensheet!AT28&gt;0,Rekensheet!AT28,IF(Rekensheet!AH28&gt;0,Rekensheet!AH28,IF(Rekensheet!$D$44=Rekensheet!$H$48,0,0)))))))</f>
        <v>0</v>
      </c>
      <c r="K24" s="54">
        <f>IF(Rekensheet!K6&gt;0,Rekensheet!K6,IF(Rekensheet!W6&gt;0,Rekensheet!W6,IF(Rekensheet!AU6&gt;0,Rekensheet!AU6,IF(Rekensheet!BH6&gt;0,Rekensheet!BH6,IF(Rekensheet!AU28&gt;0,Rekensheet!AU28,IF(Rekensheet!AI28&gt;0,Rekensheet!AI28,IF(Rekensheet!$D$44=Rekensheet!$H$48,0,0)))))))</f>
        <v>0</v>
      </c>
      <c r="M24" s="28">
        <v>5</v>
      </c>
      <c r="N24" s="54">
        <f>IF(Rekensheet!Z6&gt;0,Rekensheet!Z6,0)</f>
        <v>0</v>
      </c>
      <c r="O24" s="54">
        <f>IF(Rekensheet!AA6&gt;0,Rekensheet!AA6,0)</f>
        <v>0</v>
      </c>
      <c r="P24" s="54">
        <f>IF(Rekensheet!AB6&gt;0,Rekensheet!AB6,0)</f>
        <v>0</v>
      </c>
      <c r="Q24" s="54">
        <f>IF(Rekensheet!AC6&gt;0,Rekensheet!AC6,0)</f>
        <v>0</v>
      </c>
      <c r="R24" s="54">
        <f>IF(Rekensheet!AD6&gt;0,Rekensheet!AD6,0)</f>
        <v>0</v>
      </c>
      <c r="S24" s="54">
        <f>IF(Rekensheet!AE6&gt;0,Rekensheet!AE6,0)</f>
        <v>0</v>
      </c>
      <c r="T24" s="54">
        <f>IF(Rekensheet!AF6&gt;0,Rekensheet!AF6,0)</f>
        <v>0</v>
      </c>
      <c r="U24" s="54">
        <f>IF(Rekensheet!AG6&gt;0,Rekensheet!AG6,0)</f>
        <v>0</v>
      </c>
      <c r="V24" s="54">
        <f>IF(Rekensheet!AH6&gt;0,Rekensheet!AH6,0)</f>
        <v>0</v>
      </c>
      <c r="W24" s="54"/>
      <c r="X24" s="167"/>
      <c r="Y24" s="171">
        <v>5</v>
      </c>
      <c r="Z24" s="172">
        <f>IF(Rekensheet!AY6&gt;0,Rekensheet!AY6,0)</f>
        <v>0</v>
      </c>
      <c r="AA24" s="172">
        <f>IF(Rekensheet!AZ6&gt;0,Rekensheet!AZ6,0)</f>
        <v>0</v>
      </c>
      <c r="AB24" s="172">
        <f>IF(Rekensheet!BA6&gt;0,Rekensheet!BA6,0)</f>
        <v>0</v>
      </c>
      <c r="AC24" s="172">
        <f>IF(Rekensheet!BB6&gt;0,Rekensheet!BB6,0)</f>
        <v>0</v>
      </c>
      <c r="AD24" s="172">
        <f>IF(Rekensheet!BC6&gt;0,Rekensheet!BC6,0)</f>
        <v>0</v>
      </c>
      <c r="AE24" s="172">
        <f>IF(Rekensheet!BD6&gt;0,Rekensheet!BD6,0)</f>
        <v>0</v>
      </c>
      <c r="AF24" s="172">
        <f>IF(Rekensheet!BE6&gt;0,Rekensheet!BE6,0)</f>
        <v>0</v>
      </c>
      <c r="AG24" s="172">
        <f>IF(Rekensheet!BF6&gt;0,Rekensheet!BF6,0)</f>
        <v>0</v>
      </c>
      <c r="AH24" s="172">
        <f>IF(Rekensheet!BG6&gt;0,Rekensheet!BG6,0)</f>
        <v>0</v>
      </c>
      <c r="AI24" s="172">
        <f>IF(Rekensheet!BH6&gt;0,Rekensheet!BH6,0)</f>
        <v>0</v>
      </c>
      <c r="AJ24" s="170"/>
    </row>
    <row r="25" spans="1:36" hidden="1" x14ac:dyDescent="0.15">
      <c r="A25" s="28">
        <v>6</v>
      </c>
      <c r="B25" s="54">
        <f>IF(Rekensheet!B7&gt;0,Rekensheet!B7,IF(Rekensheet!N7&gt;0,Rekensheet!N7,IF(Rekensheet!AL7&gt;0,Rekensheet!AL7,IF(Rekensheet!AY7&gt;0,Rekensheet!AY7,IF(Rekensheet!AL29&gt;0,Rekensheet!AL29,IF(Rekensheet!Z29&gt;0,Rekensheet!Z29,IF(Rekensheet!$D$45=Rekensheet!$H$48,0,0)))))))</f>
        <v>0</v>
      </c>
      <c r="C25" s="54">
        <f>IF(Rekensheet!C7&gt;0,Rekensheet!C7,IF(Rekensheet!O7&gt;0,Rekensheet!O7,IF(Rekensheet!AM7&gt;0,Rekensheet!AM7,IF(Rekensheet!AZ7&gt;0,Rekensheet!AZ7,IF(Rekensheet!AM29&gt;0,Rekensheet!AM29,IF(Rekensheet!AA29&gt;0,Rekensheet!AA29,IF(Rekensheet!$D$45=Rekensheet!$H$48,0,0)))))))</f>
        <v>0</v>
      </c>
      <c r="D25" s="54">
        <f>IF(Rekensheet!D7&gt;0,Rekensheet!D7,IF(Rekensheet!P7&gt;0,Rekensheet!P7,IF(Rekensheet!AN7&gt;0,Rekensheet!AN7,IF(Rekensheet!BA7&gt;0,Rekensheet!BA7,IF(Rekensheet!AN29&gt;0,Rekensheet!AN29,IF(Rekensheet!AB29&gt;0,Rekensheet!AB29,IF(Rekensheet!$D$45=Rekensheet!$H$48,0,0)))))))</f>
        <v>0</v>
      </c>
      <c r="E25" s="54">
        <f>IF(Rekensheet!E7&gt;0,Rekensheet!E7,IF(Rekensheet!Q7&gt;0,Rekensheet!Q7,IF(Rekensheet!AO7&gt;0,Rekensheet!AO7,IF(Rekensheet!BB7&gt;0,Rekensheet!BB7,IF(Rekensheet!AO29&gt;0,Rekensheet!AO29,IF(Rekensheet!AC29&gt;0,Rekensheet!AC29,IF(Rekensheet!$D$45=Rekensheet!$H$48,0,0)))))))</f>
        <v>0</v>
      </c>
      <c r="F25" s="54">
        <f>IF(Rekensheet!F7&gt;0,Rekensheet!F7,IF(Rekensheet!R7&gt;0,Rekensheet!R7,IF(Rekensheet!AP7&gt;0,Rekensheet!AP7,IF(Rekensheet!BC7&gt;0,Rekensheet!BC7,IF(Rekensheet!AP29&gt;0,Rekensheet!AP29,IF(Rekensheet!AD29&gt;0,Rekensheet!AD29,IF(Rekensheet!$D$45=Rekensheet!$H$48,0,0)))))))</f>
        <v>0</v>
      </c>
      <c r="G25" s="54">
        <f>IF(Rekensheet!G7&gt;0,Rekensheet!G7,IF(Rekensheet!S7&gt;0,Rekensheet!S7,IF(Rekensheet!AQ7&gt;0,Rekensheet!AQ7,IF(Rekensheet!BD7&gt;0,Rekensheet!BD7,IF(Rekensheet!AQ29&gt;0,Rekensheet!AQ29,IF(Rekensheet!AE29&gt;0,Rekensheet!AE29,IF(Rekensheet!$D$45=Rekensheet!$H$48,0,0)))))))</f>
        <v>0</v>
      </c>
      <c r="H25" s="54">
        <f>IF(Rekensheet!H7&gt;0,Rekensheet!H7,IF(Rekensheet!T7&gt;0,Rekensheet!T7,IF(Rekensheet!AR7&gt;0,Rekensheet!AR7,IF(Rekensheet!BE7&gt;0,Rekensheet!BE7,IF(Rekensheet!AR29&gt;0,Rekensheet!AR29,IF(Rekensheet!AF29&gt;0,Rekensheet!AF29,IF(Rekensheet!$D$45=Rekensheet!$H$48,0,0)))))))</f>
        <v>0</v>
      </c>
      <c r="I25" s="54">
        <f>IF(Rekensheet!I7&gt;0,Rekensheet!I7,IF(Rekensheet!U7&gt;0,Rekensheet!U7,IF(Rekensheet!AS7&gt;0,Rekensheet!AS7,IF(Rekensheet!BF7&gt;0,Rekensheet!BF7,IF(Rekensheet!AS29&gt;0,Rekensheet!AS29,IF(Rekensheet!AG29&gt;0,Rekensheet!AG29,IF(Rekensheet!$D$45=Rekensheet!$H$48,0,0)))))))</f>
        <v>0</v>
      </c>
      <c r="J25" s="54">
        <f>IF(Rekensheet!J7&gt;0,Rekensheet!J7,IF(Rekensheet!V7&gt;0,Rekensheet!V7,IF(Rekensheet!AT7&gt;0,Rekensheet!AT7,IF(Rekensheet!BG7&gt;0,Rekensheet!BG7,IF(Rekensheet!AT29&gt;0,Rekensheet!AT29,IF(Rekensheet!AH29&gt;0,Rekensheet!AH29,IF(Rekensheet!$D$45=Rekensheet!$H$48,0,0)))))))</f>
        <v>0</v>
      </c>
      <c r="K25" s="54">
        <f>IF(Rekensheet!K7&gt;0,Rekensheet!K7,IF(Rekensheet!W7&gt;0,Rekensheet!W7,IF(Rekensheet!AU7&gt;0,Rekensheet!AU7,IF(Rekensheet!BH7&gt;0,Rekensheet!BH7,IF(Rekensheet!AU29&gt;0,Rekensheet!AU29,IF(Rekensheet!AI29&gt;0,Rekensheet!AI29,IF(Rekensheet!$D$45=Rekensheet!$H$48,0,0)))))))</f>
        <v>0</v>
      </c>
      <c r="M25" s="28">
        <v>6</v>
      </c>
      <c r="N25" s="54">
        <f>IF(Rekensheet!Z7&gt;0,Rekensheet!Z7,0)</f>
        <v>0</v>
      </c>
      <c r="O25" s="54">
        <f>IF(Rekensheet!AA7&gt;0,Rekensheet!AA7,0)</f>
        <v>0</v>
      </c>
      <c r="P25" s="54">
        <f>IF(Rekensheet!AB7&gt;0,Rekensheet!AB7,0)</f>
        <v>0</v>
      </c>
      <c r="Q25" s="54">
        <f>IF(Rekensheet!AC7&gt;0,Rekensheet!AC7,0)</f>
        <v>0</v>
      </c>
      <c r="R25" s="54">
        <f>IF(Rekensheet!AD7&gt;0,Rekensheet!AD7,0)</f>
        <v>0</v>
      </c>
      <c r="S25" s="54">
        <f>IF(Rekensheet!AE7&gt;0,Rekensheet!AE7,0)</f>
        <v>0</v>
      </c>
      <c r="T25" s="54">
        <f>IF(Rekensheet!AF7&gt;0,Rekensheet!AF7,0)</f>
        <v>0</v>
      </c>
      <c r="U25" s="54">
        <f>IF(Rekensheet!AG7&gt;0,Rekensheet!AG7,0)</f>
        <v>0</v>
      </c>
      <c r="V25" s="54">
        <f>IF(Rekensheet!AH7&gt;0,Rekensheet!AH7,0)</f>
        <v>0</v>
      </c>
      <c r="W25" s="54"/>
      <c r="X25" s="167"/>
      <c r="Y25" s="171">
        <v>6</v>
      </c>
      <c r="Z25" s="172">
        <f>IF(Rekensheet!AY7&gt;0,Rekensheet!AY7,0)</f>
        <v>0</v>
      </c>
      <c r="AA25" s="172">
        <f>IF(Rekensheet!AZ7&gt;0,Rekensheet!AZ7,0)</f>
        <v>0</v>
      </c>
      <c r="AB25" s="172">
        <f>IF(Rekensheet!BA7&gt;0,Rekensheet!BA7,0)</f>
        <v>0</v>
      </c>
      <c r="AC25" s="172">
        <f>IF(Rekensheet!BB7&gt;0,Rekensheet!BB7,0)</f>
        <v>0</v>
      </c>
      <c r="AD25" s="172">
        <f>IF(Rekensheet!BC7&gt;0,Rekensheet!BC7,0)</f>
        <v>0</v>
      </c>
      <c r="AE25" s="172">
        <f>IF(Rekensheet!BD7&gt;0,Rekensheet!BD7,0)</f>
        <v>0</v>
      </c>
      <c r="AF25" s="172">
        <f>IF(Rekensheet!BE7&gt;0,Rekensheet!BE7,0)</f>
        <v>0</v>
      </c>
      <c r="AG25" s="172">
        <f>IF(Rekensheet!BF7&gt;0,Rekensheet!BF7,0)</f>
        <v>0</v>
      </c>
      <c r="AH25" s="172">
        <f>IF(Rekensheet!BG7&gt;0,Rekensheet!BG7,0)</f>
        <v>0</v>
      </c>
      <c r="AI25" s="172">
        <f>IF(Rekensheet!BH7&gt;0,Rekensheet!BH7,0)</f>
        <v>0</v>
      </c>
      <c r="AJ25" s="170"/>
    </row>
    <row r="26" spans="1:36" hidden="1" x14ac:dyDescent="0.15">
      <c r="A26" s="28">
        <v>7</v>
      </c>
      <c r="B26" s="54">
        <f>IF(Rekensheet!B8&gt;0,Rekensheet!B8,IF(Rekensheet!N8&gt;0,Rekensheet!N8,IF(Rekensheet!AL8&gt;0,Rekensheet!AL8,IF(Rekensheet!AY8&gt;0,Rekensheet!AY8,IF(Rekensheet!AL30&gt;0,Rekensheet!AL30,IF(Rekensheet!Z30&gt;0,Rekensheet!Z30,IF(Rekensheet!$D$46=Rekensheet!$H$48,0,0)))))))</f>
        <v>0</v>
      </c>
      <c r="C26" s="54">
        <f>IF(Rekensheet!C8&gt;0,Rekensheet!C8,IF(Rekensheet!O8&gt;0,Rekensheet!O8,IF(Rekensheet!AM8&gt;0,Rekensheet!AM8,IF(Rekensheet!AZ8&gt;0,Rekensheet!AZ8,IF(Rekensheet!AM30&gt;0,Rekensheet!AM30,IF(Rekensheet!AA30&gt;0,Rekensheet!AA30,IF(Rekensheet!$D$46=Rekensheet!$H$48,0,0)))))))</f>
        <v>0</v>
      </c>
      <c r="D26" s="54">
        <f>IF(Rekensheet!D8&gt;0,Rekensheet!D8,IF(Rekensheet!P8&gt;0,Rekensheet!P8,IF(Rekensheet!AN8&gt;0,Rekensheet!AN8,IF(Rekensheet!BA8&gt;0,Rekensheet!BA8,IF(Rekensheet!AN30&gt;0,Rekensheet!AN30,IF(Rekensheet!AB30&gt;0,Rekensheet!AB30,IF(Rekensheet!$D$46=Rekensheet!$H$48,0,0)))))))</f>
        <v>0</v>
      </c>
      <c r="E26" s="54">
        <f>IF(Rekensheet!E8&gt;0,Rekensheet!E8,IF(Rekensheet!Q8&gt;0,Rekensheet!Q8,IF(Rekensheet!AO8&gt;0,Rekensheet!AO8,IF(Rekensheet!BB8&gt;0,Rekensheet!BB8,IF(Rekensheet!AO30&gt;0,Rekensheet!AO30,IF(Rekensheet!AC30&gt;0,Rekensheet!AC30,IF(Rekensheet!$D$46=Rekensheet!$H$48,0,0)))))))</f>
        <v>0</v>
      </c>
      <c r="F26" s="54">
        <f>IF(Rekensheet!F8&gt;0,Rekensheet!F8,IF(Rekensheet!R8&gt;0,Rekensheet!R8,IF(Rekensheet!AP8&gt;0,Rekensheet!AP8,IF(Rekensheet!BC8&gt;0,Rekensheet!BC8,IF(Rekensheet!AP30&gt;0,Rekensheet!AP30,IF(Rekensheet!AD30&gt;0,Rekensheet!AD30,IF(Rekensheet!$D$46=Rekensheet!$H$48,0,0)))))))</f>
        <v>0</v>
      </c>
      <c r="G26" s="54">
        <f>IF(Rekensheet!G8&gt;0,Rekensheet!G8,IF(Rekensheet!S8&gt;0,Rekensheet!S8,IF(Rekensheet!AQ8&gt;0,Rekensheet!AQ8,IF(Rekensheet!BD8&gt;0,Rekensheet!BD8,IF(Rekensheet!AQ30&gt;0,Rekensheet!AQ30,IF(Rekensheet!AE30&gt;0,Rekensheet!AE30,IF(Rekensheet!$D$46=Rekensheet!$H$48,0,0)))))))</f>
        <v>0</v>
      </c>
      <c r="H26" s="54">
        <f>IF(Rekensheet!H8&gt;0,Rekensheet!H8,IF(Rekensheet!T8&gt;0,Rekensheet!T8,IF(Rekensheet!AR8&gt;0,Rekensheet!AR8,IF(Rekensheet!BE8&gt;0,Rekensheet!BE8,IF(Rekensheet!AR30&gt;0,Rekensheet!AR30,IF(Rekensheet!AF30&gt;0,Rekensheet!AF30,IF(Rekensheet!$D$46=Rekensheet!$H$48,0,0)))))))</f>
        <v>0</v>
      </c>
      <c r="I26" s="54">
        <f>IF(Rekensheet!I8&gt;0,Rekensheet!I8,IF(Rekensheet!U8&gt;0,Rekensheet!U8,IF(Rekensheet!AS8&gt;0,Rekensheet!AS8,IF(Rekensheet!BF8&gt;0,Rekensheet!BF8,IF(Rekensheet!AS30&gt;0,Rekensheet!AS30,IF(Rekensheet!AG30&gt;0,Rekensheet!AG30,IF(Rekensheet!$D$46=Rekensheet!$H$48,0,0)))))))</f>
        <v>0</v>
      </c>
      <c r="J26" s="54">
        <f>IF(Rekensheet!J8&gt;0,Rekensheet!J8,IF(Rekensheet!V8&gt;0,Rekensheet!V8,IF(Rekensheet!AT8&gt;0,Rekensheet!AT8,IF(Rekensheet!BG8&gt;0,Rekensheet!BG8,IF(Rekensheet!AT30&gt;0,Rekensheet!AT30,IF(Rekensheet!AH30&gt;0,Rekensheet!AH30,IF(Rekensheet!$D$46=Rekensheet!$H$48,0,0)))))))</f>
        <v>0</v>
      </c>
      <c r="K26" s="54">
        <f>IF(Rekensheet!K8&gt;0,Rekensheet!K8,IF(Rekensheet!W8&gt;0,Rekensheet!W8,IF(Rekensheet!AU8&gt;0,Rekensheet!AU8,IF(Rekensheet!BH8&gt;0,Rekensheet!BH8,IF(Rekensheet!AU30&gt;0,Rekensheet!AU30,IF(Rekensheet!AI30&gt;0,Rekensheet!AI30,IF(Rekensheet!$D$46=Rekensheet!$H$48,0,0)))))))</f>
        <v>0</v>
      </c>
      <c r="M26" s="28">
        <v>7</v>
      </c>
      <c r="N26" s="54">
        <f>IF(Rekensheet!Z8&gt;0,Rekensheet!Z8,0)</f>
        <v>0</v>
      </c>
      <c r="O26" s="54">
        <f>IF(Rekensheet!AA8&gt;0,Rekensheet!AA8,0)</f>
        <v>0</v>
      </c>
      <c r="P26" s="54">
        <f>IF(Rekensheet!AB8&gt;0,Rekensheet!AB8,0)</f>
        <v>0</v>
      </c>
      <c r="Q26" s="54">
        <f>IF(Rekensheet!AC8&gt;0,Rekensheet!AC8,0)</f>
        <v>0</v>
      </c>
      <c r="R26" s="54">
        <f>IF(Rekensheet!AD8&gt;0,Rekensheet!AD8,0)</f>
        <v>0</v>
      </c>
      <c r="S26" s="54">
        <f>IF(Rekensheet!AE8&gt;0,Rekensheet!AE8,0)</f>
        <v>0</v>
      </c>
      <c r="T26" s="54">
        <f>IF(Rekensheet!AF8&gt;0,Rekensheet!AF8,0)</f>
        <v>0</v>
      </c>
      <c r="U26" s="54">
        <f>IF(Rekensheet!AG8&gt;0,Rekensheet!AG8,0)</f>
        <v>0</v>
      </c>
      <c r="V26" s="54">
        <f>IF(Rekensheet!AH8&gt;0,Rekensheet!AH8,0)</f>
        <v>0</v>
      </c>
      <c r="W26" s="54"/>
      <c r="X26" s="167"/>
      <c r="Y26" s="171">
        <v>7</v>
      </c>
      <c r="Z26" s="172">
        <f>IF(Rekensheet!AY8&gt;0,Rekensheet!AY8,0)</f>
        <v>0</v>
      </c>
      <c r="AA26" s="172">
        <f>IF(Rekensheet!AZ8&gt;0,Rekensheet!AZ8,0)</f>
        <v>0</v>
      </c>
      <c r="AB26" s="172">
        <f>IF(Rekensheet!BA8&gt;0,Rekensheet!BA8,0)</f>
        <v>0</v>
      </c>
      <c r="AC26" s="172">
        <f>IF(Rekensheet!BB8&gt;0,Rekensheet!BB8,0)</f>
        <v>0</v>
      </c>
      <c r="AD26" s="172">
        <f>IF(Rekensheet!BC8&gt;0,Rekensheet!BC8,0)</f>
        <v>0</v>
      </c>
      <c r="AE26" s="172">
        <f>IF(Rekensheet!BD8&gt;0,Rekensheet!BD8,0)</f>
        <v>0</v>
      </c>
      <c r="AF26" s="172">
        <f>IF(Rekensheet!BE8&gt;0,Rekensheet!BE8,0)</f>
        <v>0</v>
      </c>
      <c r="AG26" s="172">
        <f>IF(Rekensheet!BF8&gt;0,Rekensheet!BF8,0)</f>
        <v>0</v>
      </c>
      <c r="AH26" s="172">
        <f>IF(Rekensheet!BG8&gt;0,Rekensheet!BG8,0)</f>
        <v>0</v>
      </c>
      <c r="AI26" s="172">
        <f>IF(Rekensheet!BH8&gt;0,Rekensheet!BH8,0)</f>
        <v>0</v>
      </c>
      <c r="AJ26" s="170"/>
    </row>
    <row r="27" spans="1:36" hidden="1" x14ac:dyDescent="0.15">
      <c r="A27" s="28">
        <v>8</v>
      </c>
      <c r="B27" s="54">
        <f>IF(Rekensheet!B9&gt;0,Rekensheet!B9,IF(Rekensheet!N9&gt;0,Rekensheet!N9,IF(Rekensheet!AL9&gt;0,Rekensheet!AL9,IF(Rekensheet!AY9&gt;0,Rekensheet!AY9,IF(Rekensheet!AL31&gt;0,Rekensheet!AL31,IF(Rekensheet!Z31&gt;0,Rekensheet!Z31,IF(Rekensheet!$D$47=Rekensheet!$H$48,0,0)))))))</f>
        <v>0</v>
      </c>
      <c r="C27" s="54">
        <f>IF(Rekensheet!C9&gt;0,Rekensheet!C9,IF(Rekensheet!O9&gt;0,Rekensheet!O9,IF(Rekensheet!AM9&gt;0,Rekensheet!AM9,IF(Rekensheet!AZ9&gt;0,Rekensheet!AZ9,IF(Rekensheet!AM31&gt;0,Rekensheet!AM31,IF(Rekensheet!AA31&gt;0,Rekensheet!AA31,IF(Rekensheet!$D$47=Rekensheet!$H$48,0,0)))))))</f>
        <v>0</v>
      </c>
      <c r="D27" s="54">
        <f>IF(Rekensheet!D9&gt;0,Rekensheet!D9,IF(Rekensheet!P9&gt;0,Rekensheet!P9,IF(Rekensheet!AN9&gt;0,Rekensheet!AN9,IF(Rekensheet!BA9&gt;0,Rekensheet!BA9,IF(Rekensheet!AN31&gt;0,Rekensheet!AN31,IF(Rekensheet!AB31&gt;0,Rekensheet!AB31,IF(Rekensheet!$D$47=Rekensheet!$H$48,0,0)))))))</f>
        <v>0</v>
      </c>
      <c r="E27" s="54">
        <f>IF(Rekensheet!E9&gt;0,Rekensheet!E9,IF(Rekensheet!Q9&gt;0,Rekensheet!Q9,IF(Rekensheet!AO9&gt;0,Rekensheet!AO9,IF(Rekensheet!BB9&gt;0,Rekensheet!BB9,IF(Rekensheet!AO31&gt;0,Rekensheet!AO31,IF(Rekensheet!AC31&gt;0,Rekensheet!AC31,IF(Rekensheet!$D$47=Rekensheet!$H$48,0,0)))))))</f>
        <v>0</v>
      </c>
      <c r="F27" s="54">
        <f>IF(Rekensheet!F9&gt;0,Rekensheet!F9,IF(Rekensheet!R9&gt;0,Rekensheet!R9,IF(Rekensheet!AP9&gt;0,Rekensheet!AP9,IF(Rekensheet!BC9&gt;0,Rekensheet!BC9,IF(Rekensheet!AP31&gt;0,Rekensheet!AP31,IF(Rekensheet!AD31&gt;0,Rekensheet!AD31,IF(Rekensheet!$D$47=Rekensheet!$H$48,0,0)))))))</f>
        <v>0</v>
      </c>
      <c r="G27" s="54">
        <f>IF(Rekensheet!G9&gt;0,Rekensheet!G9,IF(Rekensheet!S9&gt;0,Rekensheet!S9,IF(Rekensheet!AQ9&gt;0,Rekensheet!AQ9,IF(Rekensheet!BD9&gt;0,Rekensheet!BD9,IF(Rekensheet!AQ31&gt;0,Rekensheet!AQ31,IF(Rekensheet!AE31&gt;0,Rekensheet!AE31,IF(Rekensheet!$D$47=Rekensheet!$H$48,0,0)))))))</f>
        <v>0</v>
      </c>
      <c r="H27" s="54">
        <f>IF(Rekensheet!H9&gt;0,Rekensheet!H9,IF(Rekensheet!T9&gt;0,Rekensheet!T9,IF(Rekensheet!AR9&gt;0,Rekensheet!AR9,IF(Rekensheet!BE9&gt;0,Rekensheet!BE9,IF(Rekensheet!AR31&gt;0,Rekensheet!AR31,IF(Rekensheet!AF31&gt;0,Rekensheet!AF31,IF(Rekensheet!$D$47=Rekensheet!$H$48,0,0)))))))</f>
        <v>0</v>
      </c>
      <c r="I27" s="54">
        <f>IF(Rekensheet!I9&gt;0,Rekensheet!I9,IF(Rekensheet!U9&gt;0,Rekensheet!U9,IF(Rekensheet!AS9&gt;0,Rekensheet!AS9,IF(Rekensheet!BF9&gt;0,Rekensheet!BF9,IF(Rekensheet!AS31&gt;0,Rekensheet!AS31,IF(Rekensheet!AG31&gt;0,Rekensheet!AG31,IF(Rekensheet!$D$47=Rekensheet!$H$48,0,0)))))))</f>
        <v>0</v>
      </c>
      <c r="J27" s="54">
        <f>IF(Rekensheet!J9&gt;0,Rekensheet!J9,IF(Rekensheet!V9&gt;0,Rekensheet!V9,IF(Rekensheet!AT9&gt;0,Rekensheet!AT9,IF(Rekensheet!BG9&gt;0,Rekensheet!BG9,IF(Rekensheet!AT31&gt;0,Rekensheet!AT31,IF(Rekensheet!AH31&gt;0,Rekensheet!AH31,IF(Rekensheet!$D$47=Rekensheet!$H$48,0,0)))))))</f>
        <v>0</v>
      </c>
      <c r="K27" s="54">
        <f>IF(Rekensheet!K9&gt;0,Rekensheet!K9,IF(Rekensheet!W9&gt;0,Rekensheet!W9,IF(Rekensheet!AU9&gt;0,Rekensheet!AU9,IF(Rekensheet!BH9&gt;0,Rekensheet!BH9,IF(Rekensheet!AU31&gt;0,Rekensheet!AU31,IF(Rekensheet!AI31&gt;0,Rekensheet!AI31,IF(Rekensheet!$D$47=Rekensheet!$H$48,0,0)))))))</f>
        <v>0</v>
      </c>
      <c r="M27" s="28">
        <v>8</v>
      </c>
      <c r="N27" s="54">
        <f>IF(Rekensheet!Z9&gt;0,Rekensheet!Z9,0)</f>
        <v>0</v>
      </c>
      <c r="O27" s="54">
        <f>IF(Rekensheet!AA9&gt;0,Rekensheet!AA9,0)</f>
        <v>0</v>
      </c>
      <c r="P27" s="54">
        <f>IF(Rekensheet!AB9&gt;0,Rekensheet!AB9,0)</f>
        <v>0</v>
      </c>
      <c r="Q27" s="54">
        <f>IF(Rekensheet!AC9&gt;0,Rekensheet!AC9,0)</f>
        <v>0</v>
      </c>
      <c r="R27" s="54">
        <f>IF(Rekensheet!AD9&gt;0,Rekensheet!AD9,0)</f>
        <v>0</v>
      </c>
      <c r="S27" s="54">
        <f>IF(Rekensheet!AE9&gt;0,Rekensheet!AE9,0)</f>
        <v>0</v>
      </c>
      <c r="T27" s="54">
        <f>IF(Rekensheet!AF9&gt;0,Rekensheet!AF9,0)</f>
        <v>0</v>
      </c>
      <c r="U27" s="54">
        <f>IF(Rekensheet!AG9&gt;0,Rekensheet!AG9,0)</f>
        <v>0</v>
      </c>
      <c r="V27" s="54">
        <f>IF(Rekensheet!AH9&gt;0,Rekensheet!AH9,0)</f>
        <v>0</v>
      </c>
      <c r="W27" s="54"/>
      <c r="X27" s="167"/>
      <c r="Y27" s="171">
        <v>8</v>
      </c>
      <c r="Z27" s="172">
        <f>IF(Rekensheet!AY9&gt;0,Rekensheet!AY9,0)</f>
        <v>0</v>
      </c>
      <c r="AA27" s="172">
        <f>IF(Rekensheet!AZ9&gt;0,Rekensheet!AZ9,0)</f>
        <v>0</v>
      </c>
      <c r="AB27" s="172">
        <f>IF(Rekensheet!BA9&gt;0,Rekensheet!BA9,0)</f>
        <v>0</v>
      </c>
      <c r="AC27" s="172">
        <f>IF(Rekensheet!BB9&gt;0,Rekensheet!BB9,0)</f>
        <v>0</v>
      </c>
      <c r="AD27" s="172">
        <f>IF(Rekensheet!BC9&gt;0,Rekensheet!BC9,0)</f>
        <v>0</v>
      </c>
      <c r="AE27" s="172">
        <f>IF(Rekensheet!BD9&gt;0,Rekensheet!BD9,0)</f>
        <v>0</v>
      </c>
      <c r="AF27" s="172">
        <f>IF(Rekensheet!BE9&gt;0,Rekensheet!BE9,0)</f>
        <v>0</v>
      </c>
      <c r="AG27" s="172">
        <f>IF(Rekensheet!BF9&gt;0,Rekensheet!BF9,0)</f>
        <v>0</v>
      </c>
      <c r="AH27" s="172">
        <f>IF(Rekensheet!BG9&gt;0,Rekensheet!BG9,0)</f>
        <v>0</v>
      </c>
      <c r="AI27" s="172">
        <f>IF(Rekensheet!BH9&gt;0,Rekensheet!BH9,0)</f>
        <v>0</v>
      </c>
      <c r="AJ27" s="170"/>
    </row>
    <row r="28" spans="1:36" hidden="1" x14ac:dyDescent="0.15">
      <c r="A28" s="28">
        <v>9</v>
      </c>
      <c r="B28" s="54">
        <f>IF(Rekensheet!B10&gt;0,Rekensheet!B10,IF(Rekensheet!N10&gt;0,Rekensheet!N10,IF(Rekensheet!AL10&gt;0,Rekensheet!AL10,IF(Rekensheet!AY10&gt;0,Rekensheet!AY10,IF(Rekensheet!AL32&gt;0,Rekensheet!AL32,IF(Rekensheet!Z32&gt;0,Rekensheet!Z32,IF(Rekensheet!$D$48=Rekensheet!$H$48,0,0)))))))</f>
        <v>0</v>
      </c>
      <c r="C28" s="54">
        <f>IF(Rekensheet!C10&gt;0,Rekensheet!C10,IF(Rekensheet!O10&gt;0,Rekensheet!O10,IF(Rekensheet!AM10&gt;0,Rekensheet!AM10,IF(Rekensheet!AZ10&gt;0,Rekensheet!AZ10,IF(Rekensheet!AM32&gt;0,Rekensheet!AM32,IF(Rekensheet!AA32&gt;0,Rekensheet!AA32,IF(Rekensheet!$D$48=Rekensheet!$H$48,0,0)))))))</f>
        <v>0</v>
      </c>
      <c r="D28" s="54">
        <f>IF(Rekensheet!D10&gt;0,Rekensheet!D10,IF(Rekensheet!P10&gt;0,Rekensheet!P10,IF(Rekensheet!AN10&gt;0,Rekensheet!AN10,IF(Rekensheet!BA10&gt;0,Rekensheet!BA10,IF(Rekensheet!AN32&gt;0,Rekensheet!AN32,IF(Rekensheet!AB32&gt;0,Rekensheet!AB32,IF(Rekensheet!$D$48=Rekensheet!$H$48,0,0)))))))</f>
        <v>0</v>
      </c>
      <c r="E28" s="54">
        <f>IF(Rekensheet!E10&gt;0,Rekensheet!E10,IF(Rekensheet!Q10&gt;0,Rekensheet!Q10,IF(Rekensheet!AO10&gt;0,Rekensheet!AO10,IF(Rekensheet!BB10&gt;0,Rekensheet!BB10,IF(Rekensheet!AO32&gt;0,Rekensheet!AO32,IF(Rekensheet!AC32&gt;0,Rekensheet!AC32,IF(Rekensheet!$D$48=Rekensheet!$H$48,0,0)))))))</f>
        <v>0</v>
      </c>
      <c r="F28" s="54">
        <f>IF(Rekensheet!F10&gt;0,Rekensheet!F10,IF(Rekensheet!R10&gt;0,Rekensheet!R10,IF(Rekensheet!AP10&gt;0,Rekensheet!AP10,IF(Rekensheet!BC10&gt;0,Rekensheet!BC10,IF(Rekensheet!AP32&gt;0,Rekensheet!AP32,IF(Rekensheet!AD32&gt;0,Rekensheet!AD32,IF(Rekensheet!$D$48=Rekensheet!$H$48,0,0)))))))</f>
        <v>0</v>
      </c>
      <c r="G28" s="54">
        <f>IF(Rekensheet!G10&gt;0,Rekensheet!G10,IF(Rekensheet!S10&gt;0,Rekensheet!S10,IF(Rekensheet!AQ10&gt;0,Rekensheet!AQ10,IF(Rekensheet!BD10&gt;0,Rekensheet!BD10,IF(Rekensheet!AQ32&gt;0,Rekensheet!AQ32,IF(Rekensheet!AE32&gt;0,Rekensheet!AE32,IF(Rekensheet!$D$48=Rekensheet!$H$48,0,0)))))))</f>
        <v>0</v>
      </c>
      <c r="H28" s="54">
        <f>IF(Rekensheet!H10&gt;0,Rekensheet!H10,IF(Rekensheet!T10&gt;0,Rekensheet!T10,IF(Rekensheet!AR10&gt;0,Rekensheet!AR10,IF(Rekensheet!BE10&gt;0,Rekensheet!BE10,IF(Rekensheet!AR32&gt;0,Rekensheet!AR32,IF(Rekensheet!AF32&gt;0,Rekensheet!AF32,IF(Rekensheet!$D$48=Rekensheet!$H$48,0,0)))))))</f>
        <v>0</v>
      </c>
      <c r="I28" s="54">
        <f>IF(Rekensheet!I10&gt;0,Rekensheet!I10,IF(Rekensheet!U10&gt;0,Rekensheet!U10,IF(Rekensheet!AS10&gt;0,Rekensheet!AS10,IF(Rekensheet!BF10&gt;0,Rekensheet!BF10,IF(Rekensheet!AS32&gt;0,Rekensheet!AS32,IF(Rekensheet!AG32&gt;0,Rekensheet!AG32,IF(Rekensheet!$D$48=Rekensheet!$H$48,0,0)))))))</f>
        <v>0</v>
      </c>
      <c r="J28" s="54">
        <f>IF(Rekensheet!J10&gt;0,Rekensheet!J10,IF(Rekensheet!V10&gt;0,Rekensheet!V10,IF(Rekensheet!AT10&gt;0,Rekensheet!AT10,IF(Rekensheet!BG10&gt;0,Rekensheet!BG10,IF(Rekensheet!AT32&gt;0,Rekensheet!AT32,IF(Rekensheet!AH32&gt;0,Rekensheet!AH32,IF(Rekensheet!$D$48=Rekensheet!$H$48,0,0)))))))</f>
        <v>0</v>
      </c>
      <c r="K28" s="54">
        <f>IF(Rekensheet!K10&gt;0,Rekensheet!K10,IF(Rekensheet!W10&gt;0,Rekensheet!W10,IF(Rekensheet!AU10&gt;0,Rekensheet!AU10,IF(Rekensheet!BH10&gt;0,Rekensheet!BH10,IF(Rekensheet!AU32&gt;0,Rekensheet!AU32,IF(Rekensheet!AI32&gt;0,Rekensheet!AI32,IF(Rekensheet!$D$48=Rekensheet!$H$48,0,0)))))))</f>
        <v>0</v>
      </c>
      <c r="M28" s="28">
        <v>9</v>
      </c>
      <c r="N28" s="54">
        <f>IF(Rekensheet!Z10&gt;0,Rekensheet!Z10,0)</f>
        <v>0</v>
      </c>
      <c r="O28" s="54">
        <f>IF(Rekensheet!AA10&gt;0,Rekensheet!AA10,0)</f>
        <v>0</v>
      </c>
      <c r="P28" s="54">
        <f>IF(Rekensheet!AB10&gt;0,Rekensheet!AB10,0)</f>
        <v>0</v>
      </c>
      <c r="Q28" s="54">
        <f>IF(Rekensheet!AC10&gt;0,Rekensheet!AC10,0)</f>
        <v>0</v>
      </c>
      <c r="R28" s="54">
        <f>IF(Rekensheet!AD10&gt;0,Rekensheet!AD10,0)</f>
        <v>0</v>
      </c>
      <c r="S28" s="54">
        <f>IF(Rekensheet!AE10&gt;0,Rekensheet!AE10,0)</f>
        <v>0</v>
      </c>
      <c r="T28" s="54">
        <f>IF(Rekensheet!AF10&gt;0,Rekensheet!AF10,0)</f>
        <v>0</v>
      </c>
      <c r="U28" s="54">
        <f>IF(Rekensheet!AG10&gt;0,Rekensheet!AG10,0)</f>
        <v>0</v>
      </c>
      <c r="V28" s="54">
        <f>IF(Rekensheet!AH10&gt;0,Rekensheet!AH10,0)</f>
        <v>0</v>
      </c>
      <c r="W28" s="54"/>
      <c r="X28" s="167"/>
      <c r="Y28" s="171">
        <v>9</v>
      </c>
      <c r="Z28" s="172">
        <f>IF(Rekensheet!AY10&gt;0,Rekensheet!AY10,0)</f>
        <v>0</v>
      </c>
      <c r="AA28" s="172">
        <f>IF(Rekensheet!AZ10&gt;0,Rekensheet!AZ10,0)</f>
        <v>0</v>
      </c>
      <c r="AB28" s="172">
        <f>IF(Rekensheet!BA10&gt;0,Rekensheet!BA10,0)</f>
        <v>0</v>
      </c>
      <c r="AC28" s="172">
        <f>IF(Rekensheet!BB10&gt;0,Rekensheet!BB10,0)</f>
        <v>0</v>
      </c>
      <c r="AD28" s="172">
        <f>IF(Rekensheet!BC10&gt;0,Rekensheet!BC10,0)</f>
        <v>0</v>
      </c>
      <c r="AE28" s="172">
        <f>IF(Rekensheet!BD10&gt;0,Rekensheet!BD10,0)</f>
        <v>0</v>
      </c>
      <c r="AF28" s="172">
        <f>IF(Rekensheet!BE10&gt;0,Rekensheet!BE10,0)</f>
        <v>0</v>
      </c>
      <c r="AG28" s="172">
        <f>IF(Rekensheet!BF10&gt;0,Rekensheet!BF10,0)</f>
        <v>0</v>
      </c>
      <c r="AH28" s="172">
        <f>IF(Rekensheet!BG10&gt;0,Rekensheet!BG10,0)</f>
        <v>0</v>
      </c>
      <c r="AI28" s="172">
        <f>IF(Rekensheet!BH10&gt;0,Rekensheet!BH10,0)</f>
        <v>0</v>
      </c>
      <c r="AJ28" s="170"/>
    </row>
    <row r="29" spans="1:36" hidden="1" x14ac:dyDescent="0.15">
      <c r="A29" s="28">
        <v>10</v>
      </c>
      <c r="B29" s="54">
        <f>IF(Rekensheet!B11&gt;0,Rekensheet!B11,IF(Rekensheet!N11&gt;0,Rekensheet!N11,IF(Rekensheet!AL11&gt;0,Rekensheet!AL11,IF(Rekensheet!AY11&gt;0,Rekensheet!AY11,IF(Rekensheet!AL33&gt;0,Rekensheet!AL33,IF(Rekensheet!Z33&gt;0,Rekensheet!Z33,IF(Rekensheet!$D$49=Rekensheet!$H$48,0,0)))))))</f>
        <v>0</v>
      </c>
      <c r="C29" s="54">
        <f>IF(Rekensheet!C11&gt;0,Rekensheet!C11,IF(Rekensheet!O11&gt;0,Rekensheet!O11,IF(Rekensheet!AM11&gt;0,Rekensheet!AM11,IF(Rekensheet!AZ11&gt;0,Rekensheet!AZ11,IF(Rekensheet!AM33&gt;0,Rekensheet!AM33,IF(Rekensheet!AA33&gt;0,Rekensheet!AA33,IF(Rekensheet!$D$49=Rekensheet!$H$48,0,0)))))))</f>
        <v>0</v>
      </c>
      <c r="D29" s="54">
        <f>IF(Rekensheet!D11&gt;0,Rekensheet!D11,IF(Rekensheet!P11&gt;0,Rekensheet!P11,IF(Rekensheet!AN11&gt;0,Rekensheet!AN11,IF(Rekensheet!BA11&gt;0,Rekensheet!BA11,IF(Rekensheet!AN33&gt;0,Rekensheet!AN33,IF(Rekensheet!AB33&gt;0,Rekensheet!AB33,IF(Rekensheet!$D$49=Rekensheet!$H$48,0,0)))))))</f>
        <v>0</v>
      </c>
      <c r="E29" s="54">
        <f>IF(Rekensheet!E11&gt;0,Rekensheet!E11,IF(Rekensheet!Q11&gt;0,Rekensheet!Q11,IF(Rekensheet!AO11&gt;0,Rekensheet!AO11,IF(Rekensheet!BB11&gt;0,Rekensheet!BB11,IF(Rekensheet!AO33&gt;0,Rekensheet!AO33,IF(Rekensheet!AC33&gt;0,Rekensheet!AC33,IF(Rekensheet!$D$49=Rekensheet!$H$48,0,0)))))))</f>
        <v>0</v>
      </c>
      <c r="F29" s="54">
        <f>IF(Rekensheet!F11&gt;0,Rekensheet!F11,IF(Rekensheet!R11&gt;0,Rekensheet!R11,IF(Rekensheet!AP11&gt;0,Rekensheet!AP11,IF(Rekensheet!BC11&gt;0,Rekensheet!BC11,IF(Rekensheet!AP33&gt;0,Rekensheet!AP33,IF(Rekensheet!AD33&gt;0,Rekensheet!AD33,IF(Rekensheet!$D$49=Rekensheet!$H$48,0,0)))))))</f>
        <v>0</v>
      </c>
      <c r="G29" s="54">
        <f>IF(Rekensheet!G11&gt;0,Rekensheet!G11,IF(Rekensheet!S11&gt;0,Rekensheet!S11,IF(Rekensheet!AQ11&gt;0,Rekensheet!AQ11,IF(Rekensheet!BD11&gt;0,Rekensheet!BD11,IF(Rekensheet!AQ33&gt;0,Rekensheet!AQ33,IF(Rekensheet!AE33&gt;0,Rekensheet!AE33,IF(Rekensheet!$D$49=Rekensheet!$H$48,0,0)))))))</f>
        <v>0</v>
      </c>
      <c r="H29" s="54">
        <f>IF(Rekensheet!H11&gt;0,Rekensheet!H11,IF(Rekensheet!T11&gt;0,Rekensheet!T11,IF(Rekensheet!AR11&gt;0,Rekensheet!AR11,IF(Rekensheet!BE11&gt;0,Rekensheet!BE11,IF(Rekensheet!AR33&gt;0,Rekensheet!AR33,IF(Rekensheet!AF33&gt;0,Rekensheet!AF33,IF(Rekensheet!$D$49=Rekensheet!$H$48,0,0)))))))</f>
        <v>0</v>
      </c>
      <c r="I29" s="54">
        <f>IF(Rekensheet!I11&gt;0,Rekensheet!I11,IF(Rekensheet!U11&gt;0,Rekensheet!U11,IF(Rekensheet!AS11&gt;0,Rekensheet!AS11,IF(Rekensheet!BF11&gt;0,Rekensheet!BF11,IF(Rekensheet!AS33&gt;0,Rekensheet!AS33,IF(Rekensheet!AG33&gt;0,Rekensheet!AG33,IF(Rekensheet!$D$49=Rekensheet!$H$48,0,0)))))))</f>
        <v>0</v>
      </c>
      <c r="J29" s="54">
        <f>IF(Rekensheet!J11&gt;0,Rekensheet!J11,IF(Rekensheet!V11&gt;0,Rekensheet!V11,IF(Rekensheet!AT11&gt;0,Rekensheet!AT11,IF(Rekensheet!BG11&gt;0,Rekensheet!BG11,IF(Rekensheet!AT33&gt;0,Rekensheet!AT33,IF(Rekensheet!AH33&gt;0,Rekensheet!AH33,IF(Rekensheet!$D$49=Rekensheet!$H$48,0,0)))))))</f>
        <v>0</v>
      </c>
      <c r="K29" s="54">
        <f>IF(Rekensheet!K11&gt;0,Rekensheet!K11,IF(Rekensheet!W11&gt;0,Rekensheet!W11,IF(Rekensheet!AU11&gt;0,Rekensheet!AU11,IF(Rekensheet!BH11&gt;0,Rekensheet!BH11,IF(Rekensheet!AU33&gt;0,Rekensheet!AU33,IF(Rekensheet!AI33&gt;0,Rekensheet!AI33,IF(Rekensheet!$D$49=Rekensheet!$H$48,0,0)))))))</f>
        <v>0</v>
      </c>
      <c r="M29" s="28">
        <v>10</v>
      </c>
      <c r="N29" s="54">
        <f>IF(Rekensheet!Z11&gt;0,Rekensheet!Z11,0)</f>
        <v>0</v>
      </c>
      <c r="O29" s="54">
        <f>IF(Rekensheet!AA11&gt;0,Rekensheet!AA11,0)</f>
        <v>0</v>
      </c>
      <c r="P29" s="54">
        <f>IF(Rekensheet!AB11&gt;0,Rekensheet!AB11,0)</f>
        <v>0</v>
      </c>
      <c r="Q29" s="54">
        <f>IF(Rekensheet!AC11&gt;0,Rekensheet!AC11,0)</f>
        <v>0</v>
      </c>
      <c r="R29" s="54">
        <f>IF(Rekensheet!AD11&gt;0,Rekensheet!AD11,0)</f>
        <v>0</v>
      </c>
      <c r="S29" s="54">
        <f>IF(Rekensheet!AE11&gt;0,Rekensheet!AE11,0)</f>
        <v>0</v>
      </c>
      <c r="T29" s="54">
        <f>IF(Rekensheet!AF11&gt;0,Rekensheet!AF11,0)</f>
        <v>0</v>
      </c>
      <c r="U29" s="54">
        <f>IF(Rekensheet!AG11&gt;0,Rekensheet!AG11,0)</f>
        <v>0</v>
      </c>
      <c r="V29" s="54">
        <f>IF(Rekensheet!AH11&gt;0,Rekensheet!AH11,0)</f>
        <v>0</v>
      </c>
      <c r="W29" s="54"/>
      <c r="X29" s="167"/>
      <c r="Y29" s="171">
        <v>10</v>
      </c>
      <c r="Z29" s="172">
        <f>IF(Rekensheet!AY11&gt;0,Rekensheet!AY11,0)</f>
        <v>0</v>
      </c>
      <c r="AA29" s="172">
        <f>IF(Rekensheet!AZ11&gt;0,Rekensheet!AZ11,0)</f>
        <v>0</v>
      </c>
      <c r="AB29" s="172">
        <f>IF(Rekensheet!BA11&gt;0,Rekensheet!BA11,0)</f>
        <v>0</v>
      </c>
      <c r="AC29" s="172">
        <f>IF(Rekensheet!BB11&gt;0,Rekensheet!BB11,0)</f>
        <v>0</v>
      </c>
      <c r="AD29" s="172">
        <f>IF(Rekensheet!BC11&gt;0,Rekensheet!BC11,0)</f>
        <v>0</v>
      </c>
      <c r="AE29" s="172">
        <f>IF(Rekensheet!BD11&gt;0,Rekensheet!BD11,0)</f>
        <v>0</v>
      </c>
      <c r="AF29" s="172">
        <f>IF(Rekensheet!BE11&gt;0,Rekensheet!BE11,0)</f>
        <v>0</v>
      </c>
      <c r="AG29" s="172">
        <f>IF(Rekensheet!BF11&gt;0,Rekensheet!BF11,0)</f>
        <v>0</v>
      </c>
      <c r="AH29" s="172">
        <f>IF(Rekensheet!BG11&gt;0,Rekensheet!BG11,0)</f>
        <v>0</v>
      </c>
      <c r="AI29" s="172">
        <f>IF(Rekensheet!BH11&gt;0,Rekensheet!BH11,0)</f>
        <v>0</v>
      </c>
      <c r="AJ29" s="170"/>
    </row>
    <row r="30" spans="1:36" hidden="1" x14ac:dyDescent="0.15">
      <c r="A30" s="28">
        <v>11</v>
      </c>
      <c r="B30" s="54">
        <f>IF(Rekensheet!B12&gt;0,Rekensheet!B12,IF(Rekensheet!N12&gt;0,Rekensheet!N12,IF(Rekensheet!AL12&gt;0,Rekensheet!AL12,IF(Rekensheet!AY12&gt;0,Rekensheet!AY12,IF(Rekensheet!AL34&gt;0,Rekensheet!AL34,IF(Rekensheet!Z34&gt;0,Rekensheet!Z34,IF(Rekensheet!$D$50=Rekensheet!$H$48,0,0)))))))</f>
        <v>0</v>
      </c>
      <c r="C30" s="54">
        <f>IF(Rekensheet!C12&gt;0,Rekensheet!C12,IF(Rekensheet!O12&gt;0,Rekensheet!O12,IF(Rekensheet!AM12&gt;0,Rekensheet!AM12,IF(Rekensheet!AZ12&gt;0,Rekensheet!AZ12,IF(Rekensheet!AM34&gt;0,Rekensheet!AM34,IF(Rekensheet!AA34&gt;0,Rekensheet!AA34,IF(Rekensheet!$D$50=Rekensheet!$H$48,0,0)))))))</f>
        <v>0</v>
      </c>
      <c r="D30" s="54">
        <f>IF(Rekensheet!D12&gt;0,Rekensheet!D12,IF(Rekensheet!P12&gt;0,Rekensheet!P12,IF(Rekensheet!AN12&gt;0,Rekensheet!AN12,IF(Rekensheet!BA12&gt;0,Rekensheet!BA12,IF(Rekensheet!AN34&gt;0,Rekensheet!AN34,IF(Rekensheet!AB34&gt;0,Rekensheet!AB34,IF(Rekensheet!$D$50=Rekensheet!$H$48,0,0)))))))</f>
        <v>0</v>
      </c>
      <c r="E30" s="54">
        <f>IF(Rekensheet!E12&gt;0,Rekensheet!E12,IF(Rekensheet!Q12&gt;0,Rekensheet!Q12,IF(Rekensheet!AO12&gt;0,Rekensheet!AO12,IF(Rekensheet!BB12&gt;0,Rekensheet!BB12,IF(Rekensheet!AO34&gt;0,Rekensheet!AO34,IF(Rekensheet!AC34&gt;0,Rekensheet!AC34,IF(Rekensheet!$D$50=Rekensheet!$H$48,0,0)))))))</f>
        <v>0</v>
      </c>
      <c r="F30" s="54">
        <f>IF(Rekensheet!F12&gt;0,Rekensheet!F12,IF(Rekensheet!R12&gt;0,Rekensheet!R12,IF(Rekensheet!AP12&gt;0,Rekensheet!AP12,IF(Rekensheet!BC12&gt;0,Rekensheet!BC12,IF(Rekensheet!AP34&gt;0,Rekensheet!AP34,IF(Rekensheet!AD34&gt;0,Rekensheet!AD34,IF(Rekensheet!$D$50=Rekensheet!$H$48,0,0)))))))</f>
        <v>0</v>
      </c>
      <c r="G30" s="54">
        <f>IF(Rekensheet!G12&gt;0,Rekensheet!G12,IF(Rekensheet!S12&gt;0,Rekensheet!S12,IF(Rekensheet!AQ12&gt;0,Rekensheet!AQ12,IF(Rekensheet!BD12&gt;0,Rekensheet!BD12,IF(Rekensheet!AQ34&gt;0,Rekensheet!AQ34,IF(Rekensheet!AE34&gt;0,Rekensheet!AE34,IF(Rekensheet!$D$50=Rekensheet!$H$48,0,0)))))))</f>
        <v>0</v>
      </c>
      <c r="H30" s="54">
        <f>IF(Rekensheet!H12&gt;0,Rekensheet!H12,IF(Rekensheet!T12&gt;0,Rekensheet!T12,IF(Rekensheet!AR12&gt;0,Rekensheet!AR12,IF(Rekensheet!BE12&gt;0,Rekensheet!BE12,IF(Rekensheet!AR34&gt;0,Rekensheet!AR34,IF(Rekensheet!AF34&gt;0,Rekensheet!AF34,IF(Rekensheet!$D$50=Rekensheet!$H$48,0,0)))))))</f>
        <v>0</v>
      </c>
      <c r="I30" s="54">
        <f>IF(Rekensheet!I12&gt;0,Rekensheet!I12,IF(Rekensheet!U12&gt;0,Rekensheet!U12,IF(Rekensheet!AS12&gt;0,Rekensheet!AS12,IF(Rekensheet!BF12&gt;0,Rekensheet!BF12,IF(Rekensheet!AS34&gt;0,Rekensheet!AS34,IF(Rekensheet!AG34&gt;0,Rekensheet!AG34,IF(Rekensheet!$D$50=Rekensheet!$H$48,0,0)))))))</f>
        <v>0</v>
      </c>
      <c r="J30" s="54">
        <f>IF(Rekensheet!J12&gt;0,Rekensheet!J12,IF(Rekensheet!V12&gt;0,Rekensheet!V12,IF(Rekensheet!AT12&gt;0,Rekensheet!AT12,IF(Rekensheet!BG12&gt;0,Rekensheet!BG12,IF(Rekensheet!AT34&gt;0,Rekensheet!AT34,IF(Rekensheet!AH34&gt;0,Rekensheet!AH34,IF(Rekensheet!$D$50=Rekensheet!$H$48,0,0)))))))</f>
        <v>0</v>
      </c>
      <c r="K30" s="54">
        <f>IF(Rekensheet!K12&gt;0,Rekensheet!K12,IF(Rekensheet!W12&gt;0,Rekensheet!W12,IF(Rekensheet!AU12&gt;0,Rekensheet!AU12,IF(Rekensheet!BH12&gt;0,Rekensheet!BH12,IF(Rekensheet!AU34&gt;0,Rekensheet!AU34,IF(Rekensheet!AI34&gt;0,Rekensheet!AI34,IF(Rekensheet!$D$50=Rekensheet!$H$48,0,0)))))))</f>
        <v>0</v>
      </c>
      <c r="M30" s="28">
        <v>11</v>
      </c>
      <c r="N30" s="54">
        <f>IF(Rekensheet!Z12&gt;0,Rekensheet!Z12,0)</f>
        <v>0</v>
      </c>
      <c r="O30" s="54">
        <f>IF(Rekensheet!AA12&gt;0,Rekensheet!AA12,0)</f>
        <v>0</v>
      </c>
      <c r="P30" s="54">
        <f>IF(Rekensheet!AB12&gt;0,Rekensheet!AB12,0)</f>
        <v>0</v>
      </c>
      <c r="Q30" s="54">
        <f>IF(Rekensheet!AC12&gt;0,Rekensheet!AC12,0)</f>
        <v>0</v>
      </c>
      <c r="R30" s="54">
        <f>IF(Rekensheet!AD12&gt;0,Rekensheet!AD12,0)</f>
        <v>0</v>
      </c>
      <c r="S30" s="54">
        <f>IF(Rekensheet!AE12&gt;0,Rekensheet!AE12,0)</f>
        <v>0</v>
      </c>
      <c r="T30" s="54">
        <f>IF(Rekensheet!AF12&gt;0,Rekensheet!AF12,0)</f>
        <v>0</v>
      </c>
      <c r="U30" s="54">
        <f>IF(Rekensheet!AG12&gt;0,Rekensheet!AG12,0)</f>
        <v>0</v>
      </c>
      <c r="V30" s="54">
        <f>IF(Rekensheet!AH12&gt;0,Rekensheet!AH12,0)</f>
        <v>0</v>
      </c>
      <c r="W30" s="54"/>
      <c r="X30" s="167"/>
      <c r="Y30" s="171">
        <v>11</v>
      </c>
      <c r="Z30" s="172">
        <f>IF(Rekensheet!AY12&gt;0,Rekensheet!AY12,0)</f>
        <v>0</v>
      </c>
      <c r="AA30" s="172">
        <f>IF(Rekensheet!AZ12&gt;0,Rekensheet!AZ12,0)</f>
        <v>0</v>
      </c>
      <c r="AB30" s="172">
        <f>IF(Rekensheet!BA12&gt;0,Rekensheet!BA12,0)</f>
        <v>0</v>
      </c>
      <c r="AC30" s="172">
        <f>IF(Rekensheet!BB12&gt;0,Rekensheet!BB12,0)</f>
        <v>0</v>
      </c>
      <c r="AD30" s="172">
        <f>IF(Rekensheet!BC12&gt;0,Rekensheet!BC12,0)</f>
        <v>0</v>
      </c>
      <c r="AE30" s="172">
        <f>IF(Rekensheet!BD12&gt;0,Rekensheet!BD12,0)</f>
        <v>0</v>
      </c>
      <c r="AF30" s="172">
        <f>IF(Rekensheet!BE12&gt;0,Rekensheet!BE12,0)</f>
        <v>0</v>
      </c>
      <c r="AG30" s="172">
        <f>IF(Rekensheet!BF12&gt;0,Rekensheet!BF12,0)</f>
        <v>0</v>
      </c>
      <c r="AH30" s="172">
        <f>IF(Rekensheet!BG12&gt;0,Rekensheet!BG12,0)</f>
        <v>0</v>
      </c>
      <c r="AI30" s="172">
        <f>IF(Rekensheet!BH12&gt;0,Rekensheet!BH12,0)</f>
        <v>0</v>
      </c>
      <c r="AJ30" s="170"/>
    </row>
    <row r="31" spans="1:36" hidden="1" x14ac:dyDescent="0.15">
      <c r="A31" s="28">
        <v>12</v>
      </c>
      <c r="B31" s="54">
        <f>IF(Rekensheet!B13&gt;0,Rekensheet!B13,IF(Rekensheet!N13&gt;0,Rekensheet!N13,IF(Rekensheet!AL13&gt;0,Rekensheet!AL13,IF(Rekensheet!AY13&gt;0,Rekensheet!AY13,IF(Rekensheet!AL35&gt;0,Rekensheet!AL35,IF(Rekensheet!Z35&gt;0,Rekensheet!Z35,IF(Rekensheet!$D$51=Rekensheet!$H$48,0,0)))))))</f>
        <v>0</v>
      </c>
      <c r="C31" s="54">
        <f>IF(Rekensheet!C13&gt;0,Rekensheet!C13,IF(Rekensheet!O13&gt;0,Rekensheet!O13,IF(Rekensheet!AM13&gt;0,Rekensheet!AM13,IF(Rekensheet!AZ13&gt;0,Rekensheet!AZ13,IF(Rekensheet!AM35&gt;0,Rekensheet!AM35,IF(Rekensheet!AA35&gt;0,Rekensheet!AA35,IF(Rekensheet!$D$51=Rekensheet!$H$48,0,0)))))))</f>
        <v>0</v>
      </c>
      <c r="D31" s="54">
        <f>IF(Rekensheet!D13&gt;0,Rekensheet!D13,IF(Rekensheet!P13&gt;0,Rekensheet!P13,IF(Rekensheet!AN13&gt;0,Rekensheet!AN13,IF(Rekensheet!BA13&gt;0,Rekensheet!BA13,IF(Rekensheet!AN35&gt;0,Rekensheet!AN35,IF(Rekensheet!AB35&gt;0,Rekensheet!AB35,IF(Rekensheet!$D$51=Rekensheet!$H$48,0,0)))))))</f>
        <v>0</v>
      </c>
      <c r="E31" s="54">
        <f>IF(Rekensheet!E13&gt;0,Rekensheet!E13,IF(Rekensheet!Q13&gt;0,Rekensheet!Q13,IF(Rekensheet!AO13&gt;0,Rekensheet!AO13,IF(Rekensheet!BB13&gt;0,Rekensheet!BB13,IF(Rekensheet!AO35&gt;0,Rekensheet!AO35,IF(Rekensheet!AC35&gt;0,Rekensheet!AC35,IF(Rekensheet!$D$51=Rekensheet!$H$48,0,0)))))))</f>
        <v>0</v>
      </c>
      <c r="F31" s="54">
        <f>IF(Rekensheet!F13&gt;0,Rekensheet!F13,IF(Rekensheet!R13&gt;0,Rekensheet!R13,IF(Rekensheet!AP13&gt;0,Rekensheet!AP13,IF(Rekensheet!BC13&gt;0,Rekensheet!BC13,IF(Rekensheet!AP35&gt;0,Rekensheet!AP35,IF(Rekensheet!AD35&gt;0,Rekensheet!AD35,IF(Rekensheet!$D$51=Rekensheet!$H$48,0,0)))))))</f>
        <v>0</v>
      </c>
      <c r="G31" s="54">
        <f>IF(Rekensheet!G13&gt;0,Rekensheet!G13,IF(Rekensheet!S13&gt;0,Rekensheet!S13,IF(Rekensheet!AQ13&gt;0,Rekensheet!AQ13,IF(Rekensheet!BD13&gt;0,Rekensheet!BD13,IF(Rekensheet!AQ35&gt;0,Rekensheet!AQ35,IF(Rekensheet!AE35&gt;0,Rekensheet!AE35,IF(Rekensheet!$D$51=Rekensheet!$H$48,0,0)))))))</f>
        <v>0</v>
      </c>
      <c r="H31" s="54">
        <f>IF(Rekensheet!H13&gt;0,Rekensheet!H13,IF(Rekensheet!T13&gt;0,Rekensheet!T13,IF(Rekensheet!AR13&gt;0,Rekensheet!AR13,IF(Rekensheet!BE13&gt;0,Rekensheet!BE13,IF(Rekensheet!AR35&gt;0,Rekensheet!AR35,IF(Rekensheet!AF35&gt;0,Rekensheet!AF35,IF(Rekensheet!$D$51=Rekensheet!$H$48,0,0)))))))</f>
        <v>0</v>
      </c>
      <c r="I31" s="54">
        <f>IF(Rekensheet!I13&gt;0,Rekensheet!I13,IF(Rekensheet!U13&gt;0,Rekensheet!U13,IF(Rekensheet!AS13&gt;0,Rekensheet!AS13,IF(Rekensheet!BF13&gt;0,Rekensheet!BF13,IF(Rekensheet!AS35&gt;0,Rekensheet!AS35,IF(Rekensheet!AG35&gt;0,Rekensheet!AG35,IF(Rekensheet!$D$51=Rekensheet!$H$48,0,0)))))))</f>
        <v>0</v>
      </c>
      <c r="J31" s="54">
        <f>IF(Rekensheet!J13&gt;0,Rekensheet!J13,IF(Rekensheet!V13&gt;0,Rekensheet!V13,IF(Rekensheet!AT13&gt;0,Rekensheet!AT13,IF(Rekensheet!BG13&gt;0,Rekensheet!BG13,IF(Rekensheet!AT35&gt;0,Rekensheet!AT35,IF(Rekensheet!AH35&gt;0,Rekensheet!AH35,IF(Rekensheet!$D$51=Rekensheet!$H$48,0,0)))))))</f>
        <v>0</v>
      </c>
      <c r="K31" s="54">
        <f>IF(Rekensheet!K13&gt;0,Rekensheet!K13,IF(Rekensheet!W13&gt;0,Rekensheet!W13,IF(Rekensheet!AU13&gt;0,Rekensheet!AU13,IF(Rekensheet!BH13&gt;0,Rekensheet!BH13,IF(Rekensheet!AU35&gt;0,Rekensheet!AU35,IF(Rekensheet!AI35&gt;0,Rekensheet!AI35,IF(Rekensheet!$D$51=Rekensheet!$H$48,0,0)))))))</f>
        <v>0</v>
      </c>
      <c r="M31" s="28">
        <v>12</v>
      </c>
      <c r="N31" s="54">
        <f>IF(Rekensheet!Z13&gt;0,Rekensheet!Z13,0)</f>
        <v>0</v>
      </c>
      <c r="O31" s="54">
        <f>IF(Rekensheet!AA13&gt;0,Rekensheet!AA13,0)</f>
        <v>0</v>
      </c>
      <c r="P31" s="54">
        <f>IF(Rekensheet!AB13&gt;0,Rekensheet!AB13,0)</f>
        <v>0</v>
      </c>
      <c r="Q31" s="54">
        <f>IF(Rekensheet!AC13&gt;0,Rekensheet!AC13,0)</f>
        <v>0</v>
      </c>
      <c r="R31" s="54">
        <f>IF(Rekensheet!AD13&gt;0,Rekensheet!AD13,0)</f>
        <v>0</v>
      </c>
      <c r="S31" s="54">
        <f>IF(Rekensheet!AE13&gt;0,Rekensheet!AE13,0)</f>
        <v>0</v>
      </c>
      <c r="T31" s="54">
        <f>IF(Rekensheet!AF13&gt;0,Rekensheet!AF13,0)</f>
        <v>0</v>
      </c>
      <c r="U31" s="54">
        <f>IF(Rekensheet!AG13&gt;0,Rekensheet!AG13,0)</f>
        <v>0</v>
      </c>
      <c r="V31" s="54">
        <f>IF(Rekensheet!AH13&gt;0,Rekensheet!AH13,0)</f>
        <v>0</v>
      </c>
      <c r="W31" s="54"/>
      <c r="X31" s="167"/>
      <c r="Y31" s="171">
        <v>12</v>
      </c>
      <c r="Z31" s="172">
        <f>IF(Rekensheet!AY13&gt;0,Rekensheet!AY13,0)</f>
        <v>0</v>
      </c>
      <c r="AA31" s="172">
        <f>IF(Rekensheet!AZ13&gt;0,Rekensheet!AZ13,0)</f>
        <v>0</v>
      </c>
      <c r="AB31" s="172">
        <f>IF(Rekensheet!BA13&gt;0,Rekensheet!BA13,0)</f>
        <v>0</v>
      </c>
      <c r="AC31" s="172">
        <f>IF(Rekensheet!BB13&gt;0,Rekensheet!BB13,0)</f>
        <v>0</v>
      </c>
      <c r="AD31" s="172">
        <f>IF(Rekensheet!BC13&gt;0,Rekensheet!BC13,0)</f>
        <v>0</v>
      </c>
      <c r="AE31" s="172">
        <f>IF(Rekensheet!BD13&gt;0,Rekensheet!BD13,0)</f>
        <v>0</v>
      </c>
      <c r="AF31" s="172">
        <f>IF(Rekensheet!BE13&gt;0,Rekensheet!BE13,0)</f>
        <v>0</v>
      </c>
      <c r="AG31" s="172">
        <f>IF(Rekensheet!BF13&gt;0,Rekensheet!BF13,0)</f>
        <v>0</v>
      </c>
      <c r="AH31" s="172">
        <f>IF(Rekensheet!BG13&gt;0,Rekensheet!BG13,0)</f>
        <v>0</v>
      </c>
      <c r="AI31" s="172">
        <f>IF(Rekensheet!BH13&gt;0,Rekensheet!BH13,0)</f>
        <v>0</v>
      </c>
      <c r="AJ31" s="170"/>
    </row>
    <row r="32" spans="1:36" hidden="1" x14ac:dyDescent="0.15">
      <c r="A32" s="28">
        <v>13</v>
      </c>
      <c r="B32" s="54">
        <f>IF(Rekensheet!B14&gt;0,Rekensheet!B14,IF(Rekensheet!N14&gt;0,Rekensheet!N14,IF(Rekensheet!AL14&gt;0,Rekensheet!AL14,IF(Rekensheet!AY14&gt;0,Rekensheet!AY14,IF(Rekensheet!AL36&gt;0,Rekensheet!AL36,IF(Rekensheet!Z36&gt;0,Rekensheet!Z36,IF(Rekensheet!$D$52=Rekensheet!$H$48,0,0)))))))</f>
        <v>0</v>
      </c>
      <c r="C32" s="54">
        <f>IF(Rekensheet!C14&gt;0,Rekensheet!C14,IF(Rekensheet!O14&gt;0,Rekensheet!O14,IF(Rekensheet!AM14&gt;0,Rekensheet!AM14,IF(Rekensheet!AZ14&gt;0,Rekensheet!AZ14,IF(Rekensheet!AM36&gt;0,Rekensheet!AM36,IF(Rekensheet!AA36&gt;0,Rekensheet!AA36,IF(Rekensheet!$D$52=Rekensheet!$H$48,0,0)))))))</f>
        <v>0</v>
      </c>
      <c r="D32" s="54">
        <f>IF(Rekensheet!D14&gt;0,Rekensheet!D14,IF(Rekensheet!P14&gt;0,Rekensheet!P14,IF(Rekensheet!AN14&gt;0,Rekensheet!AN14,IF(Rekensheet!BA14&gt;0,Rekensheet!BA14,IF(Rekensheet!AN36&gt;0,Rekensheet!AN36,IF(Rekensheet!AB36&gt;0,Rekensheet!AB36,IF(Rekensheet!$D$52=Rekensheet!$H$48,0,0)))))))</f>
        <v>0</v>
      </c>
      <c r="E32" s="54">
        <f>IF(Rekensheet!E14&gt;0,Rekensheet!E14,IF(Rekensheet!Q14&gt;0,Rekensheet!Q14,IF(Rekensheet!AO14&gt;0,Rekensheet!AO14,IF(Rekensheet!BB14&gt;0,Rekensheet!BB14,IF(Rekensheet!AO36&gt;0,Rekensheet!AO36,IF(Rekensheet!AC36&gt;0,Rekensheet!AC36,IF(Rekensheet!$D$52=Rekensheet!$H$48,0,0)))))))</f>
        <v>0</v>
      </c>
      <c r="F32" s="54">
        <f>IF(Rekensheet!F14&gt;0,Rekensheet!F14,IF(Rekensheet!R14&gt;0,Rekensheet!R14,IF(Rekensheet!AP14&gt;0,Rekensheet!AP14,IF(Rekensheet!BC14&gt;0,Rekensheet!BC14,IF(Rekensheet!AP36&gt;0,Rekensheet!AP36,IF(Rekensheet!AD36&gt;0,Rekensheet!AD36,IF(Rekensheet!$D$52=Rekensheet!$H$48,0,0)))))))</f>
        <v>0</v>
      </c>
      <c r="G32" s="54">
        <f>IF(Rekensheet!G14&gt;0,Rekensheet!G14,IF(Rekensheet!S14&gt;0,Rekensheet!S14,IF(Rekensheet!AQ14&gt;0,Rekensheet!AQ14,IF(Rekensheet!BD14&gt;0,Rekensheet!BD14,IF(Rekensheet!AQ36&gt;0,Rekensheet!AQ36,IF(Rekensheet!AE36&gt;0,Rekensheet!AE36,IF(Rekensheet!$D$52=Rekensheet!$H$48,0,0)))))))</f>
        <v>0</v>
      </c>
      <c r="H32" s="54">
        <f>IF(Rekensheet!H14&gt;0,Rekensheet!H14,IF(Rekensheet!T14&gt;0,Rekensheet!T14,IF(Rekensheet!AR14&gt;0,Rekensheet!AR14,IF(Rekensheet!BE14&gt;0,Rekensheet!BE14,IF(Rekensheet!AR36&gt;0,Rekensheet!AR36,IF(Rekensheet!AF36&gt;0,Rekensheet!AF36,IF(Rekensheet!$D$52=Rekensheet!$H$48,0,0)))))))</f>
        <v>0</v>
      </c>
      <c r="I32" s="54">
        <f>IF(Rekensheet!I14&gt;0,Rekensheet!I14,IF(Rekensheet!U14&gt;0,Rekensheet!U14,IF(Rekensheet!AS14&gt;0,Rekensheet!AS14,IF(Rekensheet!BF14&gt;0,Rekensheet!BF14,IF(Rekensheet!AS36&gt;0,Rekensheet!AS36,IF(Rekensheet!AG36&gt;0,Rekensheet!AG36,IF(Rekensheet!$D$52=Rekensheet!$H$48,0,0)))))))</f>
        <v>0</v>
      </c>
      <c r="J32" s="54">
        <f>IF(Rekensheet!J14&gt;0,Rekensheet!J14,IF(Rekensheet!V14&gt;0,Rekensheet!V14,IF(Rekensheet!AT14&gt;0,Rekensheet!AT14,IF(Rekensheet!BG14&gt;0,Rekensheet!BG14,IF(Rekensheet!AT36&gt;0,Rekensheet!AT36,IF(Rekensheet!AH36&gt;0,Rekensheet!AH36,IF(Rekensheet!$D$52=Rekensheet!$H$48,0,0)))))))</f>
        <v>0</v>
      </c>
      <c r="K32" s="54">
        <f>IF(Rekensheet!K14&gt;0,Rekensheet!K14,IF(Rekensheet!W14&gt;0,Rekensheet!W14,IF(Rekensheet!AU14&gt;0,Rekensheet!AU14,IF(Rekensheet!BH14&gt;0,Rekensheet!BH14,IF(Rekensheet!AU36&gt;0,Rekensheet!AU36,IF(Rekensheet!AI36&gt;0,Rekensheet!AI36,IF(Rekensheet!$D$52=Rekensheet!$H$48,0,0)))))))</f>
        <v>0</v>
      </c>
      <c r="M32" s="28">
        <v>13</v>
      </c>
      <c r="N32" s="54">
        <f>IF(Rekensheet!Z14&gt;0,Rekensheet!Z14,0)</f>
        <v>0</v>
      </c>
      <c r="O32" s="54">
        <f>IF(Rekensheet!AA14&gt;0,Rekensheet!AA14,0)</f>
        <v>0</v>
      </c>
      <c r="P32" s="54">
        <f>IF(Rekensheet!AB14&gt;0,Rekensheet!AB14,0)</f>
        <v>0</v>
      </c>
      <c r="Q32" s="54">
        <f>IF(Rekensheet!AC14&gt;0,Rekensheet!AC14,0)</f>
        <v>0</v>
      </c>
      <c r="R32" s="54">
        <f>IF(Rekensheet!AD14&gt;0,Rekensheet!AD14,0)</f>
        <v>0</v>
      </c>
      <c r="S32" s="54">
        <f>IF(Rekensheet!AE14&gt;0,Rekensheet!AE14,0)</f>
        <v>0</v>
      </c>
      <c r="T32" s="54">
        <f>IF(Rekensheet!AF14&gt;0,Rekensheet!AF14,0)</f>
        <v>0</v>
      </c>
      <c r="U32" s="54">
        <f>IF(Rekensheet!AG14&gt;0,Rekensheet!AG14,0)</f>
        <v>0</v>
      </c>
      <c r="V32" s="54">
        <f>IF(Rekensheet!AH14&gt;0,Rekensheet!AH14,0)</f>
        <v>0</v>
      </c>
      <c r="W32" s="54"/>
      <c r="X32" s="167"/>
      <c r="Y32" s="171">
        <v>13</v>
      </c>
      <c r="Z32" s="172">
        <f>IF(Rekensheet!AY14&gt;0,Rekensheet!AY14,0)</f>
        <v>0</v>
      </c>
      <c r="AA32" s="172">
        <f>IF(Rekensheet!AZ14&gt;0,Rekensheet!AZ14,0)</f>
        <v>0</v>
      </c>
      <c r="AB32" s="172">
        <f>IF(Rekensheet!BA14&gt;0,Rekensheet!BA14,0)</f>
        <v>0</v>
      </c>
      <c r="AC32" s="172">
        <f>IF(Rekensheet!BB14&gt;0,Rekensheet!BB14,0)</f>
        <v>0</v>
      </c>
      <c r="AD32" s="172">
        <f>IF(Rekensheet!BC14&gt;0,Rekensheet!BC14,0)</f>
        <v>0</v>
      </c>
      <c r="AE32" s="172">
        <f>IF(Rekensheet!BD14&gt;0,Rekensheet!BD14,0)</f>
        <v>0</v>
      </c>
      <c r="AF32" s="172">
        <f>IF(Rekensheet!BE14&gt;0,Rekensheet!BE14,0)</f>
        <v>0</v>
      </c>
      <c r="AG32" s="172">
        <f>IF(Rekensheet!BF14&gt;0,Rekensheet!BF14,0)</f>
        <v>0</v>
      </c>
      <c r="AH32" s="172">
        <f>IF(Rekensheet!BG14&gt;0,Rekensheet!BG14,0)</f>
        <v>0</v>
      </c>
      <c r="AI32" s="172">
        <f>IF(Rekensheet!BH14&gt;0,Rekensheet!BH14,0)</f>
        <v>0</v>
      </c>
      <c r="AJ32" s="170"/>
    </row>
    <row r="33" spans="1:36" hidden="1" x14ac:dyDescent="0.15">
      <c r="A33" s="28">
        <v>14</v>
      </c>
      <c r="B33" s="54">
        <f>IF(Rekensheet!B15&gt;0,Rekensheet!B15,IF(Rekensheet!N15&gt;0,Rekensheet!N15,IF(Rekensheet!AL15&gt;0,Rekensheet!AL15,IF(Rekensheet!AY15&gt;0,Rekensheet!AY15,IF(Rekensheet!AL37&gt;0,Rekensheet!AL37,IF(Rekensheet!Z37&gt;0,Rekensheet!Z37,IF(Rekensheet!$D$53=Rekensheet!$H$48,0,0)))))))</f>
        <v>0</v>
      </c>
      <c r="C33" s="54">
        <f>IF(Rekensheet!C15&gt;0,Rekensheet!C15,IF(Rekensheet!O15&gt;0,Rekensheet!O15,IF(Rekensheet!AM15&gt;0,Rekensheet!AM15,IF(Rekensheet!AZ15&gt;0,Rekensheet!AZ15,IF(Rekensheet!AM37&gt;0,Rekensheet!AM37,IF(Rekensheet!AA37&gt;0,Rekensheet!AA37,IF(Rekensheet!$D$53=Rekensheet!$H$48,0,0)))))))</f>
        <v>0</v>
      </c>
      <c r="D33" s="54">
        <f>IF(Rekensheet!D15&gt;0,Rekensheet!D15,IF(Rekensheet!P15&gt;0,Rekensheet!P15,IF(Rekensheet!AN15&gt;0,Rekensheet!AN15,IF(Rekensheet!BA15&gt;0,Rekensheet!BA15,IF(Rekensheet!AN37&gt;0,Rekensheet!AN37,IF(Rekensheet!AB37&gt;0,Rekensheet!AB37,IF(Rekensheet!$D$53=Rekensheet!$H$48,0,0)))))))</f>
        <v>0</v>
      </c>
      <c r="E33" s="54">
        <f>IF(Rekensheet!E15&gt;0,Rekensheet!E15,IF(Rekensheet!Q15&gt;0,Rekensheet!Q15,IF(Rekensheet!AO15&gt;0,Rekensheet!AO15,IF(Rekensheet!BB15&gt;0,Rekensheet!BB15,IF(Rekensheet!AO37&gt;0,Rekensheet!AO37,IF(Rekensheet!AC37&gt;0,Rekensheet!AC37,IF(Rekensheet!$D$53=Rekensheet!$H$48,0,0)))))))</f>
        <v>0</v>
      </c>
      <c r="F33" s="54">
        <f>IF(Rekensheet!F15&gt;0,Rekensheet!F15,IF(Rekensheet!R15&gt;0,Rekensheet!R15,IF(Rekensheet!AP15&gt;0,Rekensheet!AP15,IF(Rekensheet!BC15&gt;0,Rekensheet!BC15,IF(Rekensheet!AP37&gt;0,Rekensheet!AP37,IF(Rekensheet!AD37&gt;0,Rekensheet!AD37,IF(Rekensheet!$D$53=Rekensheet!$H$48,0,0)))))))</f>
        <v>0</v>
      </c>
      <c r="G33" s="54">
        <f>IF(Rekensheet!G15&gt;0,Rekensheet!G15,IF(Rekensheet!S15&gt;0,Rekensheet!S15,IF(Rekensheet!AQ15&gt;0,Rekensheet!AQ15,IF(Rekensheet!BD15&gt;0,Rekensheet!BD15,IF(Rekensheet!AQ37&gt;0,Rekensheet!AQ37,IF(Rekensheet!AE37&gt;0,Rekensheet!AE37,IF(Rekensheet!$D$53=Rekensheet!$H$48,0,0)))))))</f>
        <v>0</v>
      </c>
      <c r="H33" s="54">
        <f>IF(Rekensheet!H15&gt;0,Rekensheet!H15,IF(Rekensheet!T15&gt;0,Rekensheet!T15,IF(Rekensheet!AR15&gt;0,Rekensheet!AR15,IF(Rekensheet!BE15&gt;0,Rekensheet!BE15,IF(Rekensheet!AR37&gt;0,Rekensheet!AR37,IF(Rekensheet!AF37&gt;0,Rekensheet!AF37,IF(Rekensheet!$D$53=Rekensheet!$H$48,0,0)))))))</f>
        <v>0</v>
      </c>
      <c r="I33" s="54">
        <f>IF(Rekensheet!I15&gt;0,Rekensheet!I15,IF(Rekensheet!U15&gt;0,Rekensheet!U15,IF(Rekensheet!AS15&gt;0,Rekensheet!AS15,IF(Rekensheet!BF15&gt;0,Rekensheet!BF15,IF(Rekensheet!AS37&gt;0,Rekensheet!AS37,IF(Rekensheet!AG37&gt;0,Rekensheet!AG37,IF(Rekensheet!$D$53=Rekensheet!$H$48,0,0)))))))</f>
        <v>0</v>
      </c>
      <c r="J33" s="54">
        <f>IF(Rekensheet!J15&gt;0,Rekensheet!J15,IF(Rekensheet!V15&gt;0,Rekensheet!V15,IF(Rekensheet!AT15&gt;0,Rekensheet!AT15,IF(Rekensheet!BG15&gt;0,Rekensheet!BG15,IF(Rekensheet!AT37&gt;0,Rekensheet!AT37,IF(Rekensheet!AH37&gt;0,Rekensheet!AH37,IF(Rekensheet!$D$53=Rekensheet!$H$48,0,0)))))))</f>
        <v>0</v>
      </c>
      <c r="K33" s="54">
        <f>IF(Rekensheet!K15&gt;0,Rekensheet!K15,IF(Rekensheet!W15&gt;0,Rekensheet!W15,IF(Rekensheet!AU15&gt;0,Rekensheet!AU15,IF(Rekensheet!BH15&gt;0,Rekensheet!BH15,IF(Rekensheet!AU37&gt;0,Rekensheet!AU37,IF(Rekensheet!AI37&gt;0,Rekensheet!AI37,IF(Rekensheet!$D$53=Rekensheet!$H$48,0,0)))))))</f>
        <v>0</v>
      </c>
      <c r="M33" s="28">
        <v>14</v>
      </c>
      <c r="N33" s="54">
        <f>IF(Rekensheet!Z15&gt;0,Rekensheet!Z15,0)</f>
        <v>0</v>
      </c>
      <c r="O33" s="54">
        <f>IF(Rekensheet!AA15&gt;0,Rekensheet!AA15,0)</f>
        <v>0</v>
      </c>
      <c r="P33" s="54">
        <f>IF(Rekensheet!AB15&gt;0,Rekensheet!AB15,0)</f>
        <v>0</v>
      </c>
      <c r="Q33" s="54">
        <f>IF(Rekensheet!AC15&gt;0,Rekensheet!AC15,0)</f>
        <v>0</v>
      </c>
      <c r="R33" s="54">
        <f>IF(Rekensheet!AD15&gt;0,Rekensheet!AD15,0)</f>
        <v>0</v>
      </c>
      <c r="S33" s="54">
        <f>IF(Rekensheet!AE15&gt;0,Rekensheet!AE15,0)</f>
        <v>0</v>
      </c>
      <c r="T33" s="54">
        <f>IF(Rekensheet!AF15&gt;0,Rekensheet!AF15,0)</f>
        <v>0</v>
      </c>
      <c r="U33" s="54">
        <f>IF(Rekensheet!AG15&gt;0,Rekensheet!AG15,0)</f>
        <v>0</v>
      </c>
      <c r="V33" s="54">
        <f>IF(Rekensheet!AH15&gt;0,Rekensheet!AH15,0)</f>
        <v>0</v>
      </c>
      <c r="W33" s="54"/>
      <c r="X33" s="167"/>
      <c r="Y33" s="171">
        <v>14</v>
      </c>
      <c r="Z33" s="172">
        <f>IF(Rekensheet!AY15&gt;0,Rekensheet!AY15,0)</f>
        <v>0</v>
      </c>
      <c r="AA33" s="172">
        <f>IF(Rekensheet!AZ15&gt;0,Rekensheet!AZ15,0)</f>
        <v>0</v>
      </c>
      <c r="AB33" s="172">
        <f>IF(Rekensheet!BA15&gt;0,Rekensheet!BA15,0)</f>
        <v>0</v>
      </c>
      <c r="AC33" s="172">
        <f>IF(Rekensheet!BB15&gt;0,Rekensheet!BB15,0)</f>
        <v>0</v>
      </c>
      <c r="AD33" s="172">
        <f>IF(Rekensheet!BC15&gt;0,Rekensheet!BC15,0)</f>
        <v>0</v>
      </c>
      <c r="AE33" s="172">
        <f>IF(Rekensheet!BD15&gt;0,Rekensheet!BD15,0)</f>
        <v>0</v>
      </c>
      <c r="AF33" s="172">
        <f>IF(Rekensheet!BE15&gt;0,Rekensheet!BE15,0)</f>
        <v>0</v>
      </c>
      <c r="AG33" s="172">
        <f>IF(Rekensheet!BF15&gt;0,Rekensheet!BF15,0)</f>
        <v>0</v>
      </c>
      <c r="AH33" s="172">
        <f>IF(Rekensheet!BG15&gt;0,Rekensheet!BG15,0)</f>
        <v>0</v>
      </c>
      <c r="AI33" s="172">
        <f>IF(Rekensheet!BH15&gt;0,Rekensheet!BH15,0)</f>
        <v>0</v>
      </c>
      <c r="AJ33" s="170"/>
    </row>
    <row r="34" spans="1:36" hidden="1" x14ac:dyDescent="0.15">
      <c r="A34" s="28">
        <v>15</v>
      </c>
      <c r="B34" s="54">
        <f>IF(Rekensheet!B16&gt;0,Rekensheet!B16,IF(Rekensheet!N16&gt;0,Rekensheet!N16,IF(Rekensheet!AL16&gt;0,Rekensheet!AL16,IF(Rekensheet!AY16&gt;0,Rekensheet!AY16,IF(Rekensheet!AL38&gt;0,Rekensheet!AL38,IF(Rekensheet!Z38&gt;0,Rekensheet!Z38,IF(Rekensheet!$D$54=Rekensheet!$H$48,0,0)))))))</f>
        <v>0</v>
      </c>
      <c r="C34" s="54">
        <f>IF(Rekensheet!C16&gt;0,Rekensheet!C16,IF(Rekensheet!O16&gt;0,Rekensheet!O16,IF(Rekensheet!AM16&gt;0,Rekensheet!AM16,IF(Rekensheet!AZ16&gt;0,Rekensheet!AZ16,IF(Rekensheet!AM38&gt;0,Rekensheet!AM38,IF(Rekensheet!AA38&gt;0,Rekensheet!AA38,IF(Rekensheet!$D$54=Rekensheet!$H$48,0,0)))))))</f>
        <v>0</v>
      </c>
      <c r="D34" s="54">
        <f>IF(Rekensheet!D16&gt;0,Rekensheet!D16,IF(Rekensheet!P16&gt;0,Rekensheet!P16,IF(Rekensheet!AN16&gt;0,Rekensheet!AN16,IF(Rekensheet!BA16&gt;0,Rekensheet!BA16,IF(Rekensheet!AN38&gt;0,Rekensheet!AN38,IF(Rekensheet!AB38&gt;0,Rekensheet!AB38,IF(Rekensheet!$D$54=Rekensheet!$H$48,0,0)))))))</f>
        <v>0</v>
      </c>
      <c r="E34" s="54">
        <f>IF(Rekensheet!E16&gt;0,Rekensheet!E16,IF(Rekensheet!Q16&gt;0,Rekensheet!Q16,IF(Rekensheet!AO16&gt;0,Rekensheet!AO16,IF(Rekensheet!BB16&gt;0,Rekensheet!BB16,IF(Rekensheet!AO38&gt;0,Rekensheet!AO38,IF(Rekensheet!AC38&gt;0,Rekensheet!AC38,IF(Rekensheet!$D$54=Rekensheet!$H$48,0,0)))))))</f>
        <v>0</v>
      </c>
      <c r="F34" s="54">
        <f>IF(Rekensheet!F16&gt;0,Rekensheet!F16,IF(Rekensheet!R16&gt;0,Rekensheet!R16,IF(Rekensheet!AP16&gt;0,Rekensheet!AP16,IF(Rekensheet!BC16&gt;0,Rekensheet!BC16,IF(Rekensheet!AP38&gt;0,Rekensheet!AP38,IF(Rekensheet!AD38&gt;0,Rekensheet!AD38,IF(Rekensheet!$D$54=Rekensheet!$H$48,0,0)))))))</f>
        <v>0</v>
      </c>
      <c r="G34" s="54">
        <f>IF(Rekensheet!G16&gt;0,Rekensheet!G16,IF(Rekensheet!S16&gt;0,Rekensheet!S16,IF(Rekensheet!AQ16&gt;0,Rekensheet!AQ16,IF(Rekensheet!BD16&gt;0,Rekensheet!BD16,IF(Rekensheet!AQ38&gt;0,Rekensheet!AQ38,IF(Rekensheet!AE38&gt;0,Rekensheet!AE38,IF(Rekensheet!$D$54=Rekensheet!$H$48,0,0)))))))</f>
        <v>0</v>
      </c>
      <c r="H34" s="54">
        <f>IF(Rekensheet!H16&gt;0,Rekensheet!H16,IF(Rekensheet!T16&gt;0,Rekensheet!T16,IF(Rekensheet!AR16&gt;0,Rekensheet!AR16,IF(Rekensheet!BE16&gt;0,Rekensheet!BE16,IF(Rekensheet!AR38&gt;0,Rekensheet!AR38,IF(Rekensheet!AF38&gt;0,Rekensheet!AF38,IF(Rekensheet!$D$54=Rekensheet!$H$48,0,0)))))))</f>
        <v>0</v>
      </c>
      <c r="I34" s="54">
        <f>IF(Rekensheet!I16&gt;0,Rekensheet!I16,IF(Rekensheet!U16&gt;0,Rekensheet!U16,IF(Rekensheet!AS16&gt;0,Rekensheet!AS16,IF(Rekensheet!BF16&gt;0,Rekensheet!BF16,IF(Rekensheet!AS38&gt;0,Rekensheet!AS38,IF(Rekensheet!AG38&gt;0,Rekensheet!AG38,IF(Rekensheet!$D$54=Rekensheet!$H$48,0,0)))))))</f>
        <v>0</v>
      </c>
      <c r="J34" s="54">
        <f>IF(Rekensheet!J16&gt;0,Rekensheet!J16,IF(Rekensheet!V16&gt;0,Rekensheet!V16,IF(Rekensheet!AT16&gt;0,Rekensheet!AT16,IF(Rekensheet!BG16&gt;0,Rekensheet!BG16,IF(Rekensheet!AT38&gt;0,Rekensheet!AT38,IF(Rekensheet!AH38&gt;0,Rekensheet!AH38,IF(Rekensheet!$D$54=Rekensheet!$H$48,0,0)))))))</f>
        <v>0</v>
      </c>
      <c r="K34" s="54">
        <f>IF(Rekensheet!K16&gt;0,Rekensheet!K16,IF(Rekensheet!W16&gt;0,Rekensheet!W16,IF(Rekensheet!AU16&gt;0,Rekensheet!AU16,IF(Rekensheet!BH16&gt;0,Rekensheet!BH16,IF(Rekensheet!AU38&gt;0,Rekensheet!AU38,IF(Rekensheet!AI38&gt;0,Rekensheet!AI38,IF(Rekensheet!$D$54=Rekensheet!$H$48,0,0)))))))</f>
        <v>0</v>
      </c>
      <c r="M34" s="28">
        <v>15</v>
      </c>
      <c r="N34" s="54">
        <f>IF(Rekensheet!Z16&gt;0,Rekensheet!Z16,0)</f>
        <v>0</v>
      </c>
      <c r="O34" s="54">
        <f>IF(Rekensheet!AA16&gt;0,Rekensheet!AA16,0)</f>
        <v>0</v>
      </c>
      <c r="P34" s="54">
        <f>IF(Rekensheet!AB16&gt;0,Rekensheet!AB16,0)</f>
        <v>0</v>
      </c>
      <c r="Q34" s="54">
        <f>IF(Rekensheet!AC16&gt;0,Rekensheet!AC16,0)</f>
        <v>0</v>
      </c>
      <c r="R34" s="54">
        <f>IF(Rekensheet!AD16&gt;0,Rekensheet!AD16,0)</f>
        <v>0</v>
      </c>
      <c r="S34" s="54">
        <f>IF(Rekensheet!AE16&gt;0,Rekensheet!AE16,0)</f>
        <v>0</v>
      </c>
      <c r="T34" s="54">
        <f>IF(Rekensheet!AF16&gt;0,Rekensheet!AF16,0)</f>
        <v>0</v>
      </c>
      <c r="U34" s="54">
        <f>IF(Rekensheet!AG16&gt;0,Rekensheet!AG16,0)</f>
        <v>0</v>
      </c>
      <c r="V34" s="54">
        <f>IF(Rekensheet!AH16&gt;0,Rekensheet!AH16,0)</f>
        <v>0</v>
      </c>
      <c r="W34" s="54"/>
      <c r="X34" s="167"/>
      <c r="Y34" s="171">
        <v>15</v>
      </c>
      <c r="Z34" s="172">
        <f>IF(Rekensheet!AY16&gt;0,Rekensheet!AY16,0)</f>
        <v>0</v>
      </c>
      <c r="AA34" s="172">
        <f>IF(Rekensheet!AZ16&gt;0,Rekensheet!AZ16,0)</f>
        <v>0</v>
      </c>
      <c r="AB34" s="172">
        <f>IF(Rekensheet!BA16&gt;0,Rekensheet!BA16,0)</f>
        <v>0</v>
      </c>
      <c r="AC34" s="172">
        <f>IF(Rekensheet!BB16&gt;0,Rekensheet!BB16,0)</f>
        <v>0</v>
      </c>
      <c r="AD34" s="172">
        <f>IF(Rekensheet!BC16&gt;0,Rekensheet!BC16,0)</f>
        <v>0</v>
      </c>
      <c r="AE34" s="172">
        <f>IF(Rekensheet!BD16&gt;0,Rekensheet!BD16,0)</f>
        <v>0</v>
      </c>
      <c r="AF34" s="172">
        <f>IF(Rekensheet!BE16&gt;0,Rekensheet!BE16,0)</f>
        <v>0</v>
      </c>
      <c r="AG34" s="172">
        <f>IF(Rekensheet!BF16&gt;0,Rekensheet!BF16,0)</f>
        <v>0</v>
      </c>
      <c r="AH34" s="172">
        <f>IF(Rekensheet!BG16&gt;0,Rekensheet!BG16,0)</f>
        <v>0</v>
      </c>
      <c r="AI34" s="172">
        <f>IF(Rekensheet!BH16&gt;0,Rekensheet!BH16,0)</f>
        <v>0</v>
      </c>
      <c r="AJ34" s="170"/>
    </row>
    <row r="35" spans="1:36" hidden="1" x14ac:dyDescent="0.15">
      <c r="A35" s="28">
        <v>16</v>
      </c>
      <c r="B35" s="54">
        <f>IF(Rekensheet!B17&gt;0,Rekensheet!B17,IF(Rekensheet!N17&gt;0,Rekensheet!N17,IF(Rekensheet!AL17&gt;0,Rekensheet!AL17,IF(Rekensheet!AY17&gt;0,Rekensheet!AY17,IF(Rekensheet!AL39&gt;0,Rekensheet!AL39,IF(Rekensheet!Z39&gt;0,Rekensheet!Z39,IF(Rekensheet!$D$55=Rekensheet!$H$48,0,0)))))))</f>
        <v>0</v>
      </c>
      <c r="C35" s="54">
        <f>IF(Rekensheet!C17&gt;0,Rekensheet!C17,IF(Rekensheet!O17&gt;0,Rekensheet!O17,IF(Rekensheet!AM17&gt;0,Rekensheet!AM17,IF(Rekensheet!AZ17&gt;0,Rekensheet!AZ17,IF(Rekensheet!AM39&gt;0,Rekensheet!AM39,IF(Rekensheet!AA39&gt;0,Rekensheet!AA39,IF(Rekensheet!$D$55=Rekensheet!$H$48,0,0)))))))</f>
        <v>0</v>
      </c>
      <c r="D35" s="54">
        <f>IF(Rekensheet!D17&gt;0,Rekensheet!D17,IF(Rekensheet!P17&gt;0,Rekensheet!P17,IF(Rekensheet!AN17&gt;0,Rekensheet!AN17,IF(Rekensheet!BA17&gt;0,Rekensheet!BA17,IF(Rekensheet!AN39&gt;0,Rekensheet!AN39,IF(Rekensheet!AB39&gt;0,Rekensheet!AB39,IF(Rekensheet!$D$55=Rekensheet!$H$48,0,0)))))))</f>
        <v>0</v>
      </c>
      <c r="E35" s="54">
        <f>IF(Rekensheet!E17&gt;0,Rekensheet!E17,IF(Rekensheet!Q17&gt;0,Rekensheet!Q17,IF(Rekensheet!AO17&gt;0,Rekensheet!AO17,IF(Rekensheet!BB17&gt;0,Rekensheet!BB17,IF(Rekensheet!AO39&gt;0,Rekensheet!AO39,IF(Rekensheet!AC39&gt;0,Rekensheet!AC39,IF(Rekensheet!$D$55=Rekensheet!$H$48,0,0)))))))</f>
        <v>0</v>
      </c>
      <c r="F35" s="54">
        <f>IF(Rekensheet!F17&gt;0,Rekensheet!F17,IF(Rekensheet!R17&gt;0,Rekensheet!R17,IF(Rekensheet!AP17&gt;0,Rekensheet!AP17,IF(Rekensheet!BC17&gt;0,Rekensheet!BC17,IF(Rekensheet!AP39&gt;0,Rekensheet!AP39,IF(Rekensheet!AD39&gt;0,Rekensheet!AD39,IF(Rekensheet!$D$55=Rekensheet!$H$48,0,0)))))))</f>
        <v>0</v>
      </c>
      <c r="G35" s="54">
        <f>IF(Rekensheet!G17&gt;0,Rekensheet!G17,IF(Rekensheet!S17&gt;0,Rekensheet!S17,IF(Rekensheet!AQ17&gt;0,Rekensheet!AQ17,IF(Rekensheet!BD17&gt;0,Rekensheet!BD17,IF(Rekensheet!AQ39&gt;0,Rekensheet!AQ39,IF(Rekensheet!AE39&gt;0,Rekensheet!AE39,IF(Rekensheet!$D$55=Rekensheet!$H$48,0,0)))))))</f>
        <v>0</v>
      </c>
      <c r="H35" s="54">
        <f>IF(Rekensheet!H17&gt;0,Rekensheet!H17,IF(Rekensheet!T17&gt;0,Rekensheet!T17,IF(Rekensheet!AR17&gt;0,Rekensheet!AR17,IF(Rekensheet!BE17&gt;0,Rekensheet!BE17,IF(Rekensheet!AR39&gt;0,Rekensheet!AR39,IF(Rekensheet!AF39&gt;0,Rekensheet!AF39,IF(Rekensheet!$D$55=Rekensheet!$H$48,0,0)))))))</f>
        <v>0</v>
      </c>
      <c r="I35" s="54">
        <f>IF(Rekensheet!I17&gt;0,Rekensheet!I17,IF(Rekensheet!U17&gt;0,Rekensheet!U17,IF(Rekensheet!AS17&gt;0,Rekensheet!AS17,IF(Rekensheet!BF17&gt;0,Rekensheet!BF17,IF(Rekensheet!AS39&gt;0,Rekensheet!AS39,IF(Rekensheet!AG39&gt;0,Rekensheet!AG39,IF(Rekensheet!$D$55=Rekensheet!$H$48,0,0)))))))</f>
        <v>0</v>
      </c>
      <c r="J35" s="54">
        <f>IF(Rekensheet!J17&gt;0,Rekensheet!J17,IF(Rekensheet!V17&gt;0,Rekensheet!V17,IF(Rekensheet!AT17&gt;0,Rekensheet!AT17,IF(Rekensheet!BG17&gt;0,Rekensheet!BG17,IF(Rekensheet!AT39&gt;0,Rekensheet!AT39,IF(Rekensheet!AH39&gt;0,Rekensheet!AH39,IF(Rekensheet!$D$55=Rekensheet!$H$48,0,0)))))))</f>
        <v>0</v>
      </c>
      <c r="K35" s="54">
        <f>IF(Rekensheet!K17&gt;0,Rekensheet!K17,IF(Rekensheet!W17&gt;0,Rekensheet!W17,IF(Rekensheet!AU17&gt;0,Rekensheet!AU17,IF(Rekensheet!BH17&gt;0,Rekensheet!BH17,IF(Rekensheet!AU39&gt;0,Rekensheet!AU39,IF(Rekensheet!AI39&gt;0,Rekensheet!AI39,IF(Rekensheet!$D$55=Rekensheet!$H$48,0,0)))))))</f>
        <v>0</v>
      </c>
      <c r="M35" s="28">
        <v>16</v>
      </c>
      <c r="N35" s="54">
        <f>IF(Rekensheet!Z17&gt;0,Rekensheet!Z17,0)</f>
        <v>0</v>
      </c>
      <c r="O35" s="54">
        <f>IF(Rekensheet!AA17&gt;0,Rekensheet!AA17,0)</f>
        <v>0</v>
      </c>
      <c r="P35" s="54">
        <f>IF(Rekensheet!AB17&gt;0,Rekensheet!AB17,0)</f>
        <v>0</v>
      </c>
      <c r="Q35" s="54">
        <f>IF(Rekensheet!AC17&gt;0,Rekensheet!AC17,0)</f>
        <v>0</v>
      </c>
      <c r="R35" s="54">
        <f>IF(Rekensheet!AD17&gt;0,Rekensheet!AD17,0)</f>
        <v>0</v>
      </c>
      <c r="S35" s="54">
        <f>IF(Rekensheet!AE17&gt;0,Rekensheet!AE17,0)</f>
        <v>0</v>
      </c>
      <c r="T35" s="54">
        <f>IF(Rekensheet!AF17&gt;0,Rekensheet!AF17,0)</f>
        <v>0</v>
      </c>
      <c r="U35" s="54">
        <f>IF(Rekensheet!AG17&gt;0,Rekensheet!AG17,0)</f>
        <v>0</v>
      </c>
      <c r="V35" s="54">
        <f>IF(Rekensheet!AH17&gt;0,Rekensheet!AH17,0)</f>
        <v>0</v>
      </c>
      <c r="W35" s="54"/>
      <c r="X35" s="167"/>
      <c r="Y35" s="171">
        <v>16</v>
      </c>
      <c r="Z35" s="172">
        <f>IF(Rekensheet!AY17&gt;0,Rekensheet!AY17,0)</f>
        <v>0</v>
      </c>
      <c r="AA35" s="172">
        <f>IF(Rekensheet!AZ17&gt;0,Rekensheet!AZ17,0)</f>
        <v>0</v>
      </c>
      <c r="AB35" s="172">
        <f>IF(Rekensheet!BA17&gt;0,Rekensheet!BA17,0)</f>
        <v>0</v>
      </c>
      <c r="AC35" s="172">
        <f>IF(Rekensheet!BB17&gt;0,Rekensheet!BB17,0)</f>
        <v>0</v>
      </c>
      <c r="AD35" s="172">
        <f>IF(Rekensheet!BC17&gt;0,Rekensheet!BC17,0)</f>
        <v>0</v>
      </c>
      <c r="AE35" s="172">
        <f>IF(Rekensheet!BD17&gt;0,Rekensheet!BD17,0)</f>
        <v>0</v>
      </c>
      <c r="AF35" s="172">
        <f>IF(Rekensheet!BE17&gt;0,Rekensheet!BE17,0)</f>
        <v>0</v>
      </c>
      <c r="AG35" s="172">
        <f>IF(Rekensheet!BF17&gt;0,Rekensheet!BF17,0)</f>
        <v>0</v>
      </c>
      <c r="AH35" s="172">
        <f>IF(Rekensheet!BG17&gt;0,Rekensheet!BG17,0)</f>
        <v>0</v>
      </c>
      <c r="AI35" s="172">
        <f>IF(Rekensheet!BH17&gt;0,Rekensheet!BH17,0)</f>
        <v>0</v>
      </c>
      <c r="AJ35" s="170"/>
    </row>
    <row r="36" spans="1:36" hidden="1" x14ac:dyDescent="0.15">
      <c r="A36" s="28">
        <v>17</v>
      </c>
      <c r="B36" s="54">
        <f>IF(Rekensheet!B18&gt;0,Rekensheet!B18,IF(Rekensheet!N18&gt;0,Rekensheet!N18,IF(Rekensheet!AL18&gt;0,Rekensheet!AL18,IF(Rekensheet!AY18&gt;0,Rekensheet!AY18,IF(Rekensheet!AL40&gt;0,Rekensheet!AL40,IF(Rekensheet!Z40&gt;0,Rekensheet!Z40,IF(Rekensheet!$D$56=Rekensheet!$H$48,0,0)))))))</f>
        <v>0</v>
      </c>
      <c r="C36" s="54">
        <f>IF(Rekensheet!C18&gt;0,Rekensheet!C18,IF(Rekensheet!O18&gt;0,Rekensheet!O18,IF(Rekensheet!AM18&gt;0,Rekensheet!AM18,IF(Rekensheet!AZ18&gt;0,Rekensheet!AZ18,IF(Rekensheet!AM40&gt;0,Rekensheet!AM40,IF(Rekensheet!AA40&gt;0,Rekensheet!AA40,IF(Rekensheet!$D$56=Rekensheet!$H$48,0,0)))))))</f>
        <v>0</v>
      </c>
      <c r="D36" s="54">
        <f>IF(Rekensheet!D18&gt;0,Rekensheet!D18,IF(Rekensheet!P18&gt;0,Rekensheet!P18,IF(Rekensheet!AN18&gt;0,Rekensheet!AN18,IF(Rekensheet!BA18&gt;0,Rekensheet!BA18,IF(Rekensheet!AN40&gt;0,Rekensheet!AN40,IF(Rekensheet!AB40&gt;0,Rekensheet!AB40,IF(Rekensheet!$D$56=Rekensheet!$H$48,0,0)))))))</f>
        <v>0</v>
      </c>
      <c r="E36" s="54">
        <f>IF(Rekensheet!E18&gt;0,Rekensheet!E18,IF(Rekensheet!Q18&gt;0,Rekensheet!Q18,IF(Rekensheet!AO18&gt;0,Rekensheet!AO18,IF(Rekensheet!BB18&gt;0,Rekensheet!BB18,IF(Rekensheet!AO40&gt;0,Rekensheet!AO40,IF(Rekensheet!AC40&gt;0,Rekensheet!AC40,IF(Rekensheet!$D$56=Rekensheet!$H$48,0,0)))))))</f>
        <v>0</v>
      </c>
      <c r="F36" s="54">
        <f>IF(Rekensheet!F18&gt;0,Rekensheet!F18,IF(Rekensheet!R18&gt;0,Rekensheet!R18,IF(Rekensheet!AP18&gt;0,Rekensheet!AP18,IF(Rekensheet!BC18&gt;0,Rekensheet!BC18,IF(Rekensheet!AP40&gt;0,Rekensheet!AP40,IF(Rekensheet!AD40&gt;0,Rekensheet!AD40,IF(Rekensheet!$D$56=Rekensheet!$H$48,0,0)))))))</f>
        <v>0</v>
      </c>
      <c r="G36" s="54">
        <f>IF(Rekensheet!G18&gt;0,Rekensheet!G18,IF(Rekensheet!S18&gt;0,Rekensheet!S18,IF(Rekensheet!AQ18&gt;0,Rekensheet!AQ18,IF(Rekensheet!BD18&gt;0,Rekensheet!BD18,IF(Rekensheet!AQ40&gt;0,Rekensheet!AQ40,IF(Rekensheet!AE40&gt;0,Rekensheet!AE40,IF(Rekensheet!$D$56=Rekensheet!$H$48,0,0)))))))</f>
        <v>0</v>
      </c>
      <c r="H36" s="54">
        <f>IF(Rekensheet!H18&gt;0,Rekensheet!H18,IF(Rekensheet!T18&gt;0,Rekensheet!T18,IF(Rekensheet!AR18&gt;0,Rekensheet!AR18,IF(Rekensheet!BE18&gt;0,Rekensheet!BE18,IF(Rekensheet!AR40&gt;0,Rekensheet!AR40,IF(Rekensheet!AF40&gt;0,Rekensheet!AF40,IF(Rekensheet!$D$56=Rekensheet!$H$48,0,0)))))))</f>
        <v>0</v>
      </c>
      <c r="I36" s="54">
        <f>IF(Rekensheet!I18&gt;0,Rekensheet!I18,IF(Rekensheet!U18&gt;0,Rekensheet!U18,IF(Rekensheet!AS18&gt;0,Rekensheet!AS18,IF(Rekensheet!BF18&gt;0,Rekensheet!BF18,IF(Rekensheet!AS40&gt;0,Rekensheet!AS40,IF(Rekensheet!AG40&gt;0,Rekensheet!AG40,IF(Rekensheet!$D$56=Rekensheet!$H$48,0,0)))))))</f>
        <v>0</v>
      </c>
      <c r="J36" s="54">
        <f>IF(Rekensheet!J18&gt;0,Rekensheet!J18,IF(Rekensheet!V18&gt;0,Rekensheet!V18,IF(Rekensheet!AT18&gt;0,Rekensheet!AT18,IF(Rekensheet!BG18&gt;0,Rekensheet!BG18,IF(Rekensheet!AT40&gt;0,Rekensheet!AT40,IF(Rekensheet!AH40&gt;0,Rekensheet!AH40,IF(Rekensheet!$D$56=Rekensheet!$H$48,0,0)))))))</f>
        <v>0</v>
      </c>
      <c r="K36" s="54">
        <f>IF(Rekensheet!K18&gt;0,Rekensheet!K18,IF(Rekensheet!W18&gt;0,Rekensheet!W18,IF(Rekensheet!AU18&gt;0,Rekensheet!AU18,IF(Rekensheet!BH18&gt;0,Rekensheet!BH18,IF(Rekensheet!AU40&gt;0,Rekensheet!AU40,IF(Rekensheet!AI40&gt;0,Rekensheet!AI40,IF(Rekensheet!$D$56=Rekensheet!$H$48,0,0)))))))</f>
        <v>0</v>
      </c>
      <c r="M36" s="28">
        <v>17</v>
      </c>
      <c r="N36" s="54">
        <f>IF(Rekensheet!Z18&gt;0,Rekensheet!Z18,0)</f>
        <v>0</v>
      </c>
      <c r="O36" s="54">
        <f>IF(Rekensheet!AA18&gt;0,Rekensheet!AA18,0)</f>
        <v>0</v>
      </c>
      <c r="P36" s="54">
        <f>IF(Rekensheet!AB18&gt;0,Rekensheet!AB18,0)</f>
        <v>0</v>
      </c>
      <c r="Q36" s="54">
        <f>IF(Rekensheet!AC18&gt;0,Rekensheet!AC18,0)</f>
        <v>0</v>
      </c>
      <c r="R36" s="54">
        <f>IF(Rekensheet!AD18&gt;0,Rekensheet!AD18,0)</f>
        <v>0</v>
      </c>
      <c r="S36" s="54">
        <f>IF(Rekensheet!AE18&gt;0,Rekensheet!AE18,0)</f>
        <v>0</v>
      </c>
      <c r="T36" s="54">
        <f>IF(Rekensheet!AF18&gt;0,Rekensheet!AF18,0)</f>
        <v>0</v>
      </c>
      <c r="U36" s="54">
        <f>IF(Rekensheet!AG18&gt;0,Rekensheet!AG18,0)</f>
        <v>0</v>
      </c>
      <c r="V36" s="54">
        <f>IF(Rekensheet!AH18&gt;0,Rekensheet!AH18,0)</f>
        <v>0</v>
      </c>
      <c r="W36" s="54"/>
      <c r="X36" s="167"/>
      <c r="Y36" s="171">
        <v>17</v>
      </c>
      <c r="Z36" s="172">
        <f>IF(Rekensheet!AY18&gt;0,Rekensheet!AY18,0)</f>
        <v>0</v>
      </c>
      <c r="AA36" s="172">
        <f>IF(Rekensheet!AZ18&gt;0,Rekensheet!AZ18,0)</f>
        <v>0</v>
      </c>
      <c r="AB36" s="172">
        <f>IF(Rekensheet!BA18&gt;0,Rekensheet!BA18,0)</f>
        <v>0</v>
      </c>
      <c r="AC36" s="172">
        <f>IF(Rekensheet!BB18&gt;0,Rekensheet!BB18,0)</f>
        <v>0</v>
      </c>
      <c r="AD36" s="172">
        <f>IF(Rekensheet!BC18&gt;0,Rekensheet!BC18,0)</f>
        <v>0</v>
      </c>
      <c r="AE36" s="172">
        <f>IF(Rekensheet!BD18&gt;0,Rekensheet!BD18,0)</f>
        <v>0</v>
      </c>
      <c r="AF36" s="172">
        <f>IF(Rekensheet!BE18&gt;0,Rekensheet!BE18,0)</f>
        <v>0</v>
      </c>
      <c r="AG36" s="172">
        <f>IF(Rekensheet!BF18&gt;0,Rekensheet!BF18,0)</f>
        <v>0</v>
      </c>
      <c r="AH36" s="172">
        <f>IF(Rekensheet!BG18&gt;0,Rekensheet!BG18,0)</f>
        <v>0</v>
      </c>
      <c r="AI36" s="172">
        <f>IF(Rekensheet!BH18&gt;0,Rekensheet!BH18,0)</f>
        <v>0</v>
      </c>
      <c r="AJ36" s="170"/>
    </row>
    <row r="37" spans="1:36" hidden="1" x14ac:dyDescent="0.15">
      <c r="A37" s="28">
        <v>18</v>
      </c>
      <c r="B37" s="54">
        <f>IF(Rekensheet!B19&gt;0,Rekensheet!B19,IF(Rekensheet!N19&gt;0,Rekensheet!N19,IF(Rekensheet!AL19&gt;0,Rekensheet!AL19,IF(Rekensheet!AY19&gt;0,Rekensheet!AY19,IF(Rekensheet!AL41&gt;0,Rekensheet!AL41,IF(Rekensheet!Z41&gt;0,Rekensheet!Z41,IF(Rekensheet!$D$57=Rekensheet!$H$48,0,0)))))))</f>
        <v>0</v>
      </c>
      <c r="C37" s="54">
        <f>IF(Rekensheet!C19&gt;0,Rekensheet!C19,IF(Rekensheet!O19&gt;0,Rekensheet!O19,IF(Rekensheet!AM19&gt;0,Rekensheet!AM19,IF(Rekensheet!AZ19&gt;0,Rekensheet!AZ19,IF(Rekensheet!AM41&gt;0,Rekensheet!AM41,IF(Rekensheet!AA41&gt;0,Rekensheet!AA41,IF(Rekensheet!$D$57=Rekensheet!$H$48,0,0)))))))</f>
        <v>0</v>
      </c>
      <c r="D37" s="54">
        <f>IF(Rekensheet!D19&gt;0,Rekensheet!D19,IF(Rekensheet!P19&gt;0,Rekensheet!P19,IF(Rekensheet!AN19&gt;0,Rekensheet!AN19,IF(Rekensheet!BA19&gt;0,Rekensheet!BA19,IF(Rekensheet!AN41&gt;0,Rekensheet!AN41,IF(Rekensheet!AB41&gt;0,Rekensheet!AB41,IF(Rekensheet!$D$57=Rekensheet!$H$48,0,0)))))))</f>
        <v>0</v>
      </c>
      <c r="E37" s="54">
        <f>IF(Rekensheet!E19&gt;0,Rekensheet!E19,IF(Rekensheet!Q19&gt;0,Rekensheet!Q19,IF(Rekensheet!AO19&gt;0,Rekensheet!AO19,IF(Rekensheet!BB19&gt;0,Rekensheet!BB19,IF(Rekensheet!AO41&gt;0,Rekensheet!AO41,IF(Rekensheet!AC41&gt;0,Rekensheet!AC41,IF(Rekensheet!$D$57=Rekensheet!$H$48,0,0)))))))</f>
        <v>0</v>
      </c>
      <c r="F37" s="54">
        <f>IF(Rekensheet!F19&gt;0,Rekensheet!F19,IF(Rekensheet!R19&gt;0,Rekensheet!R19,IF(Rekensheet!AP19&gt;0,Rekensheet!AP19,IF(Rekensheet!BC19&gt;0,Rekensheet!BC19,IF(Rekensheet!AP41&gt;0,Rekensheet!AP41,IF(Rekensheet!AD41&gt;0,Rekensheet!AD41,IF(Rekensheet!$D$57=Rekensheet!$H$48,0,0)))))))</f>
        <v>0</v>
      </c>
      <c r="G37" s="54">
        <f>IF(Rekensheet!G19&gt;0,Rekensheet!G19,IF(Rekensheet!S19&gt;0,Rekensheet!S19,IF(Rekensheet!AQ19&gt;0,Rekensheet!AQ19,IF(Rekensheet!BD19&gt;0,Rekensheet!BD19,IF(Rekensheet!AQ41&gt;0,Rekensheet!AQ41,IF(Rekensheet!AE41&gt;0,Rekensheet!AE41,IF(Rekensheet!$D$57=Rekensheet!$H$48,0,0)))))))</f>
        <v>0</v>
      </c>
      <c r="H37" s="54">
        <f>IF(Rekensheet!H19&gt;0,Rekensheet!H19,IF(Rekensheet!T19&gt;0,Rekensheet!T19,IF(Rekensheet!AR19&gt;0,Rekensheet!AR19,IF(Rekensheet!BE19&gt;0,Rekensheet!BE19,IF(Rekensheet!AR41&gt;0,Rekensheet!AR41,IF(Rekensheet!AF41&gt;0,Rekensheet!AF41,IF(Rekensheet!$D$57=Rekensheet!$H$48,0,0)))))))</f>
        <v>0</v>
      </c>
      <c r="I37" s="54">
        <f>IF(Rekensheet!I19&gt;0,Rekensheet!I19,IF(Rekensheet!U19&gt;0,Rekensheet!U19,IF(Rekensheet!AS19&gt;0,Rekensheet!AS19,IF(Rekensheet!BF19&gt;0,Rekensheet!BF19,IF(Rekensheet!AS41&gt;0,Rekensheet!AS41,IF(Rekensheet!AG41&gt;0,Rekensheet!AG41,IF(Rekensheet!$D$57=Rekensheet!$H$48,0,0)))))))</f>
        <v>0</v>
      </c>
      <c r="J37" s="54">
        <f>IF(Rekensheet!J19&gt;0,Rekensheet!J19,IF(Rekensheet!V19&gt;0,Rekensheet!V19,IF(Rekensheet!AT19&gt;0,Rekensheet!AT19,IF(Rekensheet!BG19&gt;0,Rekensheet!BG19,IF(Rekensheet!AT41&gt;0,Rekensheet!AT41,IF(Rekensheet!AH41&gt;0,Rekensheet!AH41,IF(Rekensheet!$D$57=Rekensheet!$H$48,0,0)))))))</f>
        <v>0</v>
      </c>
      <c r="K37" s="54">
        <f>IF(Rekensheet!K19&gt;0,Rekensheet!K19,IF(Rekensheet!W19&gt;0,Rekensheet!W19,IF(Rekensheet!AU19&gt;0,Rekensheet!AU19,IF(Rekensheet!BH19&gt;0,Rekensheet!BH19,IF(Rekensheet!AU41&gt;0,Rekensheet!AU41,IF(Rekensheet!AI41&gt;0,Rekensheet!AI41,IF(Rekensheet!$D$57=Rekensheet!$H$48,0,0)))))))</f>
        <v>0</v>
      </c>
      <c r="M37" s="28">
        <v>18</v>
      </c>
      <c r="N37" s="54">
        <f>IF(Rekensheet!Z19&gt;0,Rekensheet!Z19,0)</f>
        <v>0</v>
      </c>
      <c r="O37" s="54">
        <f>IF(Rekensheet!AA19&gt;0,Rekensheet!AA19,0)</f>
        <v>0</v>
      </c>
      <c r="P37" s="54">
        <f>IF(Rekensheet!AB19&gt;0,Rekensheet!AB19,0)</f>
        <v>0</v>
      </c>
      <c r="Q37" s="54">
        <f>IF(Rekensheet!AC19&gt;0,Rekensheet!AC19,0)</f>
        <v>0</v>
      </c>
      <c r="R37" s="54">
        <f>IF(Rekensheet!AD19&gt;0,Rekensheet!AD19,0)</f>
        <v>0</v>
      </c>
      <c r="S37" s="54">
        <f>IF(Rekensheet!AE19&gt;0,Rekensheet!AE19,0)</f>
        <v>0</v>
      </c>
      <c r="T37" s="54">
        <f>IF(Rekensheet!AF19&gt;0,Rekensheet!AF19,0)</f>
        <v>0</v>
      </c>
      <c r="U37" s="54">
        <f>IF(Rekensheet!AG19&gt;0,Rekensheet!AG19,0)</f>
        <v>0</v>
      </c>
      <c r="V37" s="54">
        <f>IF(Rekensheet!AH19&gt;0,Rekensheet!AH19,0)</f>
        <v>0</v>
      </c>
      <c r="W37" s="54"/>
      <c r="X37" s="167"/>
      <c r="Y37" s="171">
        <v>18</v>
      </c>
      <c r="Z37" s="172">
        <f>IF(Rekensheet!AY19&gt;0,Rekensheet!AY19,0)</f>
        <v>0</v>
      </c>
      <c r="AA37" s="172">
        <f>IF(Rekensheet!AZ19&gt;0,Rekensheet!AZ19,0)</f>
        <v>0</v>
      </c>
      <c r="AB37" s="172">
        <f>IF(Rekensheet!BA19&gt;0,Rekensheet!BA19,0)</f>
        <v>0</v>
      </c>
      <c r="AC37" s="172">
        <f>IF(Rekensheet!BB19&gt;0,Rekensheet!BB19,0)</f>
        <v>0</v>
      </c>
      <c r="AD37" s="172">
        <f>IF(Rekensheet!BC19&gt;0,Rekensheet!BC19,0)</f>
        <v>0</v>
      </c>
      <c r="AE37" s="172">
        <f>IF(Rekensheet!BD19&gt;0,Rekensheet!BD19,0)</f>
        <v>0</v>
      </c>
      <c r="AF37" s="172">
        <f>IF(Rekensheet!BE19&gt;0,Rekensheet!BE19,0)</f>
        <v>0</v>
      </c>
      <c r="AG37" s="172">
        <f>IF(Rekensheet!BF19&gt;0,Rekensheet!BF19,0)</f>
        <v>0</v>
      </c>
      <c r="AH37" s="172">
        <f>IF(Rekensheet!BG19&gt;0,Rekensheet!BG19,0)</f>
        <v>0</v>
      </c>
      <c r="AI37" s="172">
        <f>IF(Rekensheet!BH19&gt;0,Rekensheet!BH19,0)</f>
        <v>0</v>
      </c>
      <c r="AJ37" s="170"/>
    </row>
    <row r="38" spans="1:36" hidden="1" x14ac:dyDescent="0.15">
      <c r="A38" s="28">
        <v>19</v>
      </c>
      <c r="B38" s="54">
        <f>IF(Rekensheet!B20&gt;0,Rekensheet!B20,IF(Rekensheet!N20&gt;0,Rekensheet!N20,IF(Rekensheet!AL20&gt;0,Rekensheet!AL20,IF(Rekensheet!AY20&gt;0,Rekensheet!AY20,IF(Rekensheet!AL42&gt;0,Rekensheet!AL42,IF(Rekensheet!Z42&gt;0,Rekensheet!Z42,IF(Rekensheet!$D$58=Rekensheet!$H$48,0,0)))))))</f>
        <v>0</v>
      </c>
      <c r="C38" s="54">
        <f>IF(Rekensheet!C20&gt;0,Rekensheet!C20,IF(Rekensheet!O20&gt;0,Rekensheet!O20,IF(Rekensheet!AM20&gt;0,Rekensheet!AM20,IF(Rekensheet!AZ20&gt;0,Rekensheet!AZ20,IF(Rekensheet!AM42&gt;0,Rekensheet!AM42,IF(Rekensheet!AA42&gt;0,Rekensheet!AA42,IF(Rekensheet!$D$58=Rekensheet!$H$48,0,0)))))))</f>
        <v>0</v>
      </c>
      <c r="D38" s="54">
        <f>IF(Rekensheet!D20&gt;0,Rekensheet!D20,IF(Rekensheet!P20&gt;0,Rekensheet!P20,IF(Rekensheet!AN20&gt;0,Rekensheet!AN20,IF(Rekensheet!BA20&gt;0,Rekensheet!BA20,IF(Rekensheet!AN42&gt;0,Rekensheet!AN42,IF(Rekensheet!AB42&gt;0,Rekensheet!AB42,IF(Rekensheet!$D$58=Rekensheet!$H$48,0,0)))))))</f>
        <v>0</v>
      </c>
      <c r="E38" s="54">
        <f>IF(Rekensheet!E20&gt;0,Rekensheet!E20,IF(Rekensheet!Q20&gt;0,Rekensheet!Q20,IF(Rekensheet!AO20&gt;0,Rekensheet!AO20,IF(Rekensheet!BB20&gt;0,Rekensheet!BB20,IF(Rekensheet!AO42&gt;0,Rekensheet!AO42,IF(Rekensheet!AC42&gt;0,Rekensheet!AC42,IF(Rekensheet!$D$58=Rekensheet!$H$48,0,0)))))))</f>
        <v>0</v>
      </c>
      <c r="F38" s="54">
        <f>IF(Rekensheet!F20&gt;0,Rekensheet!F20,IF(Rekensheet!R20&gt;0,Rekensheet!R20,IF(Rekensheet!AP20&gt;0,Rekensheet!AP20,IF(Rekensheet!BC20&gt;0,Rekensheet!BC20,IF(Rekensheet!AP42&gt;0,Rekensheet!AP42,IF(Rekensheet!AD42&gt;0,Rekensheet!AD42,IF(Rekensheet!$D$58=Rekensheet!$H$48,0,0)))))))</f>
        <v>0</v>
      </c>
      <c r="G38" s="54">
        <f>IF(Rekensheet!G20&gt;0,Rekensheet!G20,IF(Rekensheet!S20&gt;0,Rekensheet!S20,IF(Rekensheet!AQ20&gt;0,Rekensheet!AQ20,IF(Rekensheet!BD20&gt;0,Rekensheet!BD20,IF(Rekensheet!AQ42&gt;0,Rekensheet!AQ42,IF(Rekensheet!AE42&gt;0,Rekensheet!AE42,IF(Rekensheet!$D$58=Rekensheet!$H$48,0,0)))))))</f>
        <v>0</v>
      </c>
      <c r="H38" s="54">
        <f>IF(Rekensheet!H20&gt;0,Rekensheet!H20,IF(Rekensheet!T20&gt;0,Rekensheet!T20,IF(Rekensheet!AR20&gt;0,Rekensheet!AR20,IF(Rekensheet!BE20&gt;0,Rekensheet!BE20,IF(Rekensheet!AR42&gt;0,Rekensheet!AR42,IF(Rekensheet!AF42&gt;0,Rekensheet!AF42,IF(Rekensheet!$D$58=Rekensheet!$H$48,0,0)))))))</f>
        <v>0</v>
      </c>
      <c r="I38" s="54">
        <f>IF(Rekensheet!I20&gt;0,Rekensheet!I20,IF(Rekensheet!U20&gt;0,Rekensheet!U20,IF(Rekensheet!AS20&gt;0,Rekensheet!AS20,IF(Rekensheet!BF20&gt;0,Rekensheet!BF20,IF(Rekensheet!AS42&gt;0,Rekensheet!AS42,IF(Rekensheet!AG42&gt;0,Rekensheet!AG42,IF(Rekensheet!$D$58=Rekensheet!$H$48,0,0)))))))</f>
        <v>0</v>
      </c>
      <c r="J38" s="54">
        <f>IF(Rekensheet!J20&gt;0,Rekensheet!J20,IF(Rekensheet!V20&gt;0,Rekensheet!V20,IF(Rekensheet!AT20&gt;0,Rekensheet!AT20,IF(Rekensheet!BG20&gt;0,Rekensheet!BG20,IF(Rekensheet!AT42&gt;0,Rekensheet!AT42,IF(Rekensheet!AH42&gt;0,Rekensheet!AH42,IF(Rekensheet!$D$58=Rekensheet!$H$48,0,0)))))))</f>
        <v>0</v>
      </c>
      <c r="K38" s="54">
        <f>IF(Rekensheet!K20&gt;0,Rekensheet!K20,IF(Rekensheet!W20&gt;0,Rekensheet!W20,IF(Rekensheet!AU20&gt;0,Rekensheet!AU20,IF(Rekensheet!BH20&gt;0,Rekensheet!BH20,IF(Rekensheet!AU42&gt;0,Rekensheet!AU42,IF(Rekensheet!AI42&gt;0,Rekensheet!AI42,IF(Rekensheet!$D$58=Rekensheet!$H$48,0,0)))))))</f>
        <v>0</v>
      </c>
      <c r="M38" s="28">
        <v>19</v>
      </c>
      <c r="N38" s="54">
        <f>IF(Rekensheet!Z20&gt;0,Rekensheet!Z20,0)</f>
        <v>0</v>
      </c>
      <c r="O38" s="54">
        <f>IF(Rekensheet!AA20&gt;0,Rekensheet!AA20,0)</f>
        <v>0</v>
      </c>
      <c r="P38" s="54">
        <f>IF(Rekensheet!AB20&gt;0,Rekensheet!AB20,0)</f>
        <v>0</v>
      </c>
      <c r="Q38" s="54">
        <f>IF(Rekensheet!AC20&gt;0,Rekensheet!AC20,0)</f>
        <v>0</v>
      </c>
      <c r="R38" s="54">
        <f>IF(Rekensheet!AD20&gt;0,Rekensheet!AD20,0)</f>
        <v>0</v>
      </c>
      <c r="S38" s="54">
        <f>IF(Rekensheet!AE20&gt;0,Rekensheet!AE20,0)</f>
        <v>0</v>
      </c>
      <c r="T38" s="54">
        <f>IF(Rekensheet!AF20&gt;0,Rekensheet!AF20,0)</f>
        <v>0</v>
      </c>
      <c r="U38" s="54">
        <f>IF(Rekensheet!AG20&gt;0,Rekensheet!AG20,0)</f>
        <v>0</v>
      </c>
      <c r="V38" s="54">
        <f>IF(Rekensheet!AH20&gt;0,Rekensheet!AH20,0)</f>
        <v>0</v>
      </c>
      <c r="W38" s="54"/>
      <c r="X38" s="167"/>
      <c r="Y38" s="171">
        <v>19</v>
      </c>
      <c r="Z38" s="172">
        <f>IF(Rekensheet!AY20&gt;0,Rekensheet!AY20,0)</f>
        <v>0</v>
      </c>
      <c r="AA38" s="172">
        <f>IF(Rekensheet!AZ20&gt;0,Rekensheet!AZ20,0)</f>
        <v>0</v>
      </c>
      <c r="AB38" s="172">
        <f>IF(Rekensheet!BA20&gt;0,Rekensheet!BA20,0)</f>
        <v>0</v>
      </c>
      <c r="AC38" s="172">
        <f>IF(Rekensheet!BB20&gt;0,Rekensheet!BB20,0)</f>
        <v>0</v>
      </c>
      <c r="AD38" s="172">
        <f>IF(Rekensheet!BC20&gt;0,Rekensheet!BC20,0)</f>
        <v>0</v>
      </c>
      <c r="AE38" s="172">
        <f>IF(Rekensheet!BD20&gt;0,Rekensheet!BD20,0)</f>
        <v>0</v>
      </c>
      <c r="AF38" s="172">
        <f>IF(Rekensheet!BE20&gt;0,Rekensheet!BE20,0)</f>
        <v>0</v>
      </c>
      <c r="AG38" s="172">
        <f>IF(Rekensheet!BF20&gt;0,Rekensheet!BF20,0)</f>
        <v>0</v>
      </c>
      <c r="AH38" s="172">
        <f>IF(Rekensheet!BG20&gt;0,Rekensheet!BG20,0)</f>
        <v>0</v>
      </c>
      <c r="AI38" s="172">
        <f>IF(Rekensheet!BH20&gt;0,Rekensheet!BH20,0)</f>
        <v>0</v>
      </c>
      <c r="AJ38" s="170"/>
    </row>
    <row r="39" spans="1:36" hidden="1" x14ac:dyDescent="0.15">
      <c r="A39" s="28">
        <v>20</v>
      </c>
      <c r="B39" s="54">
        <f>IF(Rekensheet!B21&gt;0,Rekensheet!B21,IF(Rekensheet!N21&gt;0,Rekensheet!N21,IF(Rekensheet!AL21&gt;0,Rekensheet!AL21,IF(Rekensheet!AY21&gt;0,Rekensheet!AY21,IF(Rekensheet!AL43&gt;0,Rekensheet!AL43,IF(Rekensheet!Z43&gt;0,Rekensheet!Z43,IF(Rekensheet!$D$59=Rekensheet!$H$48,0,0)))))))</f>
        <v>0</v>
      </c>
      <c r="C39" s="54">
        <f>IF(Rekensheet!C21&gt;0,Rekensheet!C21,IF(Rekensheet!O21&gt;0,Rekensheet!O21,IF(Rekensheet!AM21&gt;0,Rekensheet!AM21,IF(Rekensheet!AZ21&gt;0,Rekensheet!AZ21,IF(Rekensheet!AM43&gt;0,Rekensheet!AM43,IF(Rekensheet!AA43&gt;0,Rekensheet!AA43,IF(Rekensheet!$D$59=Rekensheet!$H$48,0,0)))))))</f>
        <v>0</v>
      </c>
      <c r="D39" s="54">
        <f>IF(Rekensheet!D21&gt;0,Rekensheet!D21,IF(Rekensheet!P21&gt;0,Rekensheet!P21,IF(Rekensheet!AN21&gt;0,Rekensheet!AN21,IF(Rekensheet!BA21&gt;0,Rekensheet!BA21,IF(Rekensheet!AN43&gt;0,Rekensheet!AN43,IF(Rekensheet!AB43&gt;0,Rekensheet!AB43,IF(Rekensheet!$D$59=Rekensheet!$H$48,0,0)))))))</f>
        <v>0</v>
      </c>
      <c r="E39" s="54">
        <f>IF(Rekensheet!E21&gt;0,Rekensheet!E21,IF(Rekensheet!Q21&gt;0,Rekensheet!Q21,IF(Rekensheet!AO21&gt;0,Rekensheet!AO21,IF(Rekensheet!BB21&gt;0,Rekensheet!BB21,IF(Rekensheet!AO43&gt;0,Rekensheet!AO43,IF(Rekensheet!AC43&gt;0,Rekensheet!AC43,IF(Rekensheet!$D$59=Rekensheet!$H$48,0,0)))))))</f>
        <v>0</v>
      </c>
      <c r="F39" s="54">
        <f>IF(Rekensheet!F21&gt;0,Rekensheet!F21,IF(Rekensheet!R21&gt;0,Rekensheet!R21,IF(Rekensheet!AP21&gt;0,Rekensheet!AP21,IF(Rekensheet!BC21&gt;0,Rekensheet!BC21,IF(Rekensheet!AP43&gt;0,Rekensheet!AP43,IF(Rekensheet!AD43&gt;0,Rekensheet!AD43,IF(Rekensheet!$D$59=Rekensheet!$H$48,0,0)))))))</f>
        <v>0</v>
      </c>
      <c r="G39" s="54">
        <f>IF(Rekensheet!G21&gt;0,Rekensheet!G21,IF(Rekensheet!S21&gt;0,Rekensheet!S21,IF(Rekensheet!AQ21&gt;0,Rekensheet!AQ21,IF(Rekensheet!BD21&gt;0,Rekensheet!BD21,IF(Rekensheet!AQ43&gt;0,Rekensheet!AQ43,IF(Rekensheet!AE43&gt;0,Rekensheet!AE43,IF(Rekensheet!$D$59=Rekensheet!$H$48,0,0)))))))</f>
        <v>0</v>
      </c>
      <c r="H39" s="54">
        <f>IF(Rekensheet!H21&gt;0,Rekensheet!H21,IF(Rekensheet!T21&gt;0,Rekensheet!T21,IF(Rekensheet!AR21&gt;0,Rekensheet!AR21,IF(Rekensheet!BE21&gt;0,Rekensheet!BE21,IF(Rekensheet!AR43&gt;0,Rekensheet!AR43,IF(Rekensheet!AF43&gt;0,Rekensheet!AF43,IF(Rekensheet!$D$59=Rekensheet!$H$48,0,0)))))))</f>
        <v>0</v>
      </c>
      <c r="I39" s="54">
        <f>IF(Rekensheet!I21&gt;0,Rekensheet!I21,IF(Rekensheet!U21&gt;0,Rekensheet!U21,IF(Rekensheet!AS21&gt;0,Rekensheet!AS21,IF(Rekensheet!BF21&gt;0,Rekensheet!BF21,IF(Rekensheet!AS43&gt;0,Rekensheet!AS43,IF(Rekensheet!AG43&gt;0,Rekensheet!AG43,IF(Rekensheet!$D$59=Rekensheet!$H$48,0,0)))))))</f>
        <v>0</v>
      </c>
      <c r="J39" s="54">
        <f>IF(Rekensheet!J21&gt;0,Rekensheet!J21,IF(Rekensheet!V21&gt;0,Rekensheet!V21,IF(Rekensheet!AT21&gt;0,Rekensheet!AT21,IF(Rekensheet!BG21&gt;0,Rekensheet!BG21,IF(Rekensheet!AT43&gt;0,Rekensheet!AT43,IF(Rekensheet!AH43&gt;0,Rekensheet!AH43,IF(Rekensheet!$D$59=Rekensheet!$H$48,0,0)))))))</f>
        <v>0</v>
      </c>
      <c r="K39" s="54">
        <f>IF(Rekensheet!K21&gt;0,Rekensheet!K21,IF(Rekensheet!W21&gt;0,Rekensheet!W21,IF(Rekensheet!AU21&gt;0,Rekensheet!AU21,IF(Rekensheet!BH21&gt;0,Rekensheet!BH21,IF(Rekensheet!AU43&gt;0,Rekensheet!AU43,IF(Rekensheet!AI43&gt;0,Rekensheet!AI43,IF(Rekensheet!$D$59=Rekensheet!$H$48,0,0)))))))</f>
        <v>0</v>
      </c>
      <c r="M39" s="28">
        <v>20</v>
      </c>
      <c r="N39" s="54">
        <f>IF(Rekensheet!Z21&gt;0,Rekensheet!Z21,0)</f>
        <v>0</v>
      </c>
      <c r="O39" s="54">
        <f>IF(Rekensheet!AA21&gt;0,Rekensheet!AA21,0)</f>
        <v>0</v>
      </c>
      <c r="P39" s="54">
        <f>IF(Rekensheet!AB21&gt;0,Rekensheet!AB21,0)</f>
        <v>0</v>
      </c>
      <c r="Q39" s="54">
        <f>IF(Rekensheet!AC21&gt;0,Rekensheet!AC21,0)</f>
        <v>0</v>
      </c>
      <c r="R39" s="54">
        <f>IF(Rekensheet!AD21&gt;0,Rekensheet!AD21,0)</f>
        <v>0</v>
      </c>
      <c r="S39" s="54">
        <f>IF(Rekensheet!AE21&gt;0,Rekensheet!AE21,0)</f>
        <v>0</v>
      </c>
      <c r="T39" s="54">
        <f>IF(Rekensheet!AF21&gt;0,Rekensheet!AF21,0)</f>
        <v>0</v>
      </c>
      <c r="U39" s="54">
        <f>IF(Rekensheet!AG21&gt;0,Rekensheet!AG21,0)</f>
        <v>0</v>
      </c>
      <c r="V39" s="54">
        <f>IF(Rekensheet!AH21&gt;0,Rekensheet!AH21,0)</f>
        <v>0</v>
      </c>
      <c r="W39" s="54"/>
      <c r="X39" s="167"/>
      <c r="Y39" s="171">
        <v>20</v>
      </c>
      <c r="Z39" s="172">
        <f>IF(Rekensheet!AY21&gt;0,Rekensheet!AY21,0)</f>
        <v>0</v>
      </c>
      <c r="AA39" s="172">
        <f>IF(Rekensheet!AZ21&gt;0,Rekensheet!AZ21,0)</f>
        <v>0</v>
      </c>
      <c r="AB39" s="172">
        <f>IF(Rekensheet!BA21&gt;0,Rekensheet!BA21,0)</f>
        <v>0</v>
      </c>
      <c r="AC39" s="172">
        <f>IF(Rekensheet!BB21&gt;0,Rekensheet!BB21,0)</f>
        <v>0</v>
      </c>
      <c r="AD39" s="172">
        <f>IF(Rekensheet!BC21&gt;0,Rekensheet!BC21,0)</f>
        <v>0</v>
      </c>
      <c r="AE39" s="172">
        <f>IF(Rekensheet!BD21&gt;0,Rekensheet!BD21,0)</f>
        <v>0</v>
      </c>
      <c r="AF39" s="172">
        <f>IF(Rekensheet!BE21&gt;0,Rekensheet!BE21,0)</f>
        <v>0</v>
      </c>
      <c r="AG39" s="172">
        <f>IF(Rekensheet!BF21&gt;0,Rekensheet!BF21,0)</f>
        <v>0</v>
      </c>
      <c r="AH39" s="172">
        <f>IF(Rekensheet!BG21&gt;0,Rekensheet!BG21,0)</f>
        <v>0</v>
      </c>
      <c r="AI39" s="172">
        <f>IF(Rekensheet!BH21&gt;0,Rekensheet!BH21,0)</f>
        <v>0</v>
      </c>
      <c r="AJ39" s="170"/>
    </row>
    <row r="40" spans="1:36" hidden="1" x14ac:dyDescent="0.15">
      <c r="X40" s="167"/>
      <c r="Y40" s="167"/>
      <c r="Z40" s="167"/>
      <c r="AA40" s="167"/>
      <c r="AB40" s="167"/>
      <c r="AC40" s="167"/>
      <c r="AD40" s="167"/>
      <c r="AE40" s="167"/>
      <c r="AF40" s="167"/>
    </row>
    <row r="41" spans="1:36" hidden="1" x14ac:dyDescent="0.15">
      <c r="X41" s="167"/>
      <c r="Y41" s="167"/>
      <c r="Z41" s="167"/>
      <c r="AA41" s="167"/>
      <c r="AB41" s="167"/>
      <c r="AC41" s="167"/>
      <c r="AD41" s="167"/>
      <c r="AE41" s="167"/>
      <c r="AF41" s="167"/>
    </row>
    <row r="42" spans="1:36" ht="56.25" hidden="1" customHeight="1" x14ac:dyDescent="0.15">
      <c r="A42" s="26" t="s">
        <v>60</v>
      </c>
      <c r="B42" s="27">
        <f>'Algemene informatie'!B10</f>
        <v>0</v>
      </c>
      <c r="C42" s="27">
        <f>'Algemene informatie'!B11</f>
        <v>0</v>
      </c>
      <c r="D42" s="27">
        <f>'Algemene informatie'!B12</f>
        <v>0</v>
      </c>
      <c r="E42" s="27">
        <f>'Algemene informatie'!B13</f>
        <v>0</v>
      </c>
      <c r="F42" s="27">
        <f>'Algemene informatie'!B14</f>
        <v>0</v>
      </c>
      <c r="G42" s="27">
        <f>'Algemene informatie'!B15</f>
        <v>0</v>
      </c>
      <c r="H42" s="27">
        <f>'Algemene informatie'!B16</f>
        <v>0</v>
      </c>
      <c r="I42" s="27">
        <f>'Algemene informatie'!B17</f>
        <v>0</v>
      </c>
      <c r="J42" s="27">
        <f>'Algemene informatie'!B18</f>
        <v>0</v>
      </c>
      <c r="K42" s="27">
        <f>'Algemene informatie'!B19</f>
        <v>0</v>
      </c>
      <c r="M42" s="26" t="s">
        <v>61</v>
      </c>
      <c r="N42" s="27">
        <f>'Algemene informatie'!B10</f>
        <v>0</v>
      </c>
      <c r="O42" s="27">
        <f>'Algemene informatie'!B11</f>
        <v>0</v>
      </c>
      <c r="P42" s="27">
        <f>'Algemene informatie'!B12</f>
        <v>0</v>
      </c>
      <c r="Q42" s="27">
        <f>'Algemene informatie'!B13</f>
        <v>0</v>
      </c>
      <c r="R42" s="27">
        <f>'Algemene informatie'!B14</f>
        <v>0</v>
      </c>
      <c r="S42" s="27">
        <f>'Algemene informatie'!B15</f>
        <v>0</v>
      </c>
      <c r="T42" s="27">
        <f>'Algemene informatie'!B16</f>
        <v>0</v>
      </c>
      <c r="U42" s="27">
        <f>'Algemene informatie'!B17</f>
        <v>0</v>
      </c>
      <c r="V42" s="27">
        <f>'Algemene informatie'!B18</f>
        <v>0</v>
      </c>
      <c r="W42" s="27"/>
      <c r="X42" s="167"/>
      <c r="Y42" s="167"/>
      <c r="Z42" s="167"/>
      <c r="AA42" s="167"/>
      <c r="AB42" s="167"/>
      <c r="AC42" s="167"/>
      <c r="AD42" s="167"/>
      <c r="AE42" s="167"/>
      <c r="AF42" s="167"/>
    </row>
    <row r="43" spans="1:36" hidden="1" x14ac:dyDescent="0.15">
      <c r="A43" s="28">
        <v>1</v>
      </c>
      <c r="B43" s="55">
        <f>B20*'Begroting penvoerder'!M4</f>
        <v>0</v>
      </c>
      <c r="C43" s="55">
        <f>C20*'Begroting pp 2 '!M4</f>
        <v>0</v>
      </c>
      <c r="D43" s="55">
        <f>D20*'Begroting pp 3'!M4</f>
        <v>0</v>
      </c>
      <c r="E43" s="55">
        <f>E20*'Begroting pp 4'!M4</f>
        <v>0</v>
      </c>
      <c r="F43" s="55">
        <f>F20*'Begroting pp 5'!M4</f>
        <v>0</v>
      </c>
      <c r="G43" s="55">
        <f>G20*'Begroting pp 6'!M4</f>
        <v>0</v>
      </c>
      <c r="H43" s="55">
        <f>H20*'Begroting pp 7'!M4</f>
        <v>0</v>
      </c>
      <c r="I43" s="55">
        <f>I20*'Begroting pp 8'!M4</f>
        <v>0</v>
      </c>
      <c r="J43" s="55">
        <f>J20*'Begroting pp 9'!M4</f>
        <v>0</v>
      </c>
      <c r="K43" s="55">
        <f>K20*'Begroting pp 10'!M4</f>
        <v>0</v>
      </c>
      <c r="M43" s="28">
        <v>1</v>
      </c>
      <c r="N43" s="55">
        <f>N20*'Begroting penvoerder'!M4</f>
        <v>0</v>
      </c>
      <c r="O43" s="55">
        <f>O20*'Begroting pp 2 '!M4</f>
        <v>0</v>
      </c>
      <c r="P43" s="55">
        <f>P20*'Begroting pp 3'!M4</f>
        <v>0</v>
      </c>
      <c r="Q43" s="55">
        <f>Q20*'Begroting pp 4'!M4</f>
        <v>0</v>
      </c>
      <c r="R43" s="55">
        <f>R20*'Begroting pp 5'!M4</f>
        <v>0</v>
      </c>
      <c r="S43" s="55">
        <f>S20*'Begroting pp 6'!M4</f>
        <v>0</v>
      </c>
      <c r="T43" s="55">
        <f>T20*'Begroting pp 7'!M4</f>
        <v>0</v>
      </c>
      <c r="U43" s="55">
        <f>U20*'Begroting pp 8'!M4</f>
        <v>0</v>
      </c>
      <c r="V43" s="55">
        <f>V20*'Begroting pp 9'!M4</f>
        <v>0</v>
      </c>
      <c r="W43" s="55"/>
      <c r="X43" s="167"/>
      <c r="Y43" s="167"/>
      <c r="Z43" s="167"/>
      <c r="AA43" s="167"/>
      <c r="AB43" s="167"/>
      <c r="AC43" s="167"/>
      <c r="AD43" s="167"/>
      <c r="AE43" s="167"/>
      <c r="AF43" s="167"/>
    </row>
    <row r="44" spans="1:36" hidden="1" x14ac:dyDescent="0.15">
      <c r="A44" s="28">
        <v>2</v>
      </c>
      <c r="B44" s="55">
        <f>B21*'Begroting penvoerder'!M5</f>
        <v>0</v>
      </c>
      <c r="C44" s="55">
        <f>C21*'Begroting pp 2 '!M5</f>
        <v>0</v>
      </c>
      <c r="D44" s="55">
        <f>D21*'Begroting pp 3'!M5</f>
        <v>0</v>
      </c>
      <c r="E44" s="55">
        <f>E21*'Begroting pp 4'!M5</f>
        <v>0</v>
      </c>
      <c r="F44" s="55">
        <f>F21*'Begroting pp 5'!M5</f>
        <v>0</v>
      </c>
      <c r="G44" s="55">
        <f>G21*'Begroting pp 6'!M5</f>
        <v>0</v>
      </c>
      <c r="H44" s="55">
        <f>H21*'Begroting pp 7'!M5</f>
        <v>0</v>
      </c>
      <c r="I44" s="55">
        <f>I21*'Begroting pp 8'!M5</f>
        <v>0</v>
      </c>
      <c r="J44" s="55">
        <f>J21*'Begroting pp 9'!M5</f>
        <v>0</v>
      </c>
      <c r="K44" s="55">
        <f>K21*'Begroting pp 10'!M5</f>
        <v>0</v>
      </c>
      <c r="M44" s="28">
        <v>2</v>
      </c>
      <c r="N44" s="55">
        <f>N21*'Begroting penvoerder'!M5</f>
        <v>0</v>
      </c>
      <c r="O44" s="55">
        <f>O21*'Begroting pp 2 '!M5</f>
        <v>0</v>
      </c>
      <c r="P44" s="55">
        <f>P21*'Begroting pp 3'!M5</f>
        <v>0</v>
      </c>
      <c r="Q44" s="55">
        <f>Q21*'Begroting pp 4'!M5</f>
        <v>0</v>
      </c>
      <c r="R44" s="55">
        <f>R21*'Begroting pp 5'!M5</f>
        <v>0</v>
      </c>
      <c r="S44" s="55">
        <f>S21*'Begroting pp 6'!M5</f>
        <v>0</v>
      </c>
      <c r="T44" s="55">
        <f>T21*'Begroting pp 7'!M5</f>
        <v>0</v>
      </c>
      <c r="U44" s="55">
        <f>U21*'Begroting pp 8'!M5</f>
        <v>0</v>
      </c>
      <c r="V44" s="55">
        <f>V21*'Begroting pp 9'!M5</f>
        <v>0</v>
      </c>
      <c r="W44" s="55"/>
      <c r="X44" s="167"/>
      <c r="Y44" s="167"/>
      <c r="Z44" s="167"/>
      <c r="AA44" s="167"/>
      <c r="AB44" s="167"/>
      <c r="AC44" s="167"/>
      <c r="AD44" s="167"/>
      <c r="AE44" s="167"/>
      <c r="AF44" s="167"/>
    </row>
    <row r="45" spans="1:36" hidden="1" x14ac:dyDescent="0.15">
      <c r="A45" s="28">
        <v>3</v>
      </c>
      <c r="B45" s="55">
        <f>B22*'Begroting penvoerder'!M6</f>
        <v>0</v>
      </c>
      <c r="C45" s="55">
        <f>C22*'Begroting pp 2 '!M6</f>
        <v>0</v>
      </c>
      <c r="D45" s="55">
        <f>D22*'Begroting pp 3'!M6</f>
        <v>0</v>
      </c>
      <c r="E45" s="55">
        <f>E22*'Begroting pp 4'!M6</f>
        <v>0</v>
      </c>
      <c r="F45" s="55">
        <f>F22*'Begroting pp 5'!M6</f>
        <v>0</v>
      </c>
      <c r="G45" s="55">
        <f>G22*'Begroting pp 6'!M6</f>
        <v>0</v>
      </c>
      <c r="H45" s="55">
        <f>H22*'Begroting pp 7'!M6</f>
        <v>0</v>
      </c>
      <c r="I45" s="55">
        <f>I22*'Begroting pp 8'!M6</f>
        <v>0</v>
      </c>
      <c r="J45" s="55">
        <f>J22*'Begroting pp 9'!M6</f>
        <v>0</v>
      </c>
      <c r="K45" s="55">
        <f>K22*'Begroting pp 10'!M6</f>
        <v>0</v>
      </c>
      <c r="M45" s="28">
        <v>3</v>
      </c>
      <c r="N45" s="55">
        <f>N22*'Begroting penvoerder'!M6</f>
        <v>0</v>
      </c>
      <c r="O45" s="55">
        <f>O22*'Begroting pp 2 '!M6</f>
        <v>0</v>
      </c>
      <c r="P45" s="55">
        <f>P22*'Begroting pp 3'!M6</f>
        <v>0</v>
      </c>
      <c r="Q45" s="55">
        <f>Q22*'Begroting pp 4'!M6</f>
        <v>0</v>
      </c>
      <c r="R45" s="55">
        <f>R22*'Begroting pp 5'!M6</f>
        <v>0</v>
      </c>
      <c r="S45" s="55">
        <f>S22*'Begroting pp 6'!M6</f>
        <v>0</v>
      </c>
      <c r="T45" s="55">
        <f>T22*'Begroting pp 7'!M6</f>
        <v>0</v>
      </c>
      <c r="U45" s="55">
        <f>U22*'Begroting pp 8'!M6</f>
        <v>0</v>
      </c>
      <c r="V45" s="55">
        <f>V22*'Begroting pp 9'!M6</f>
        <v>0</v>
      </c>
      <c r="W45" s="55"/>
      <c r="X45" s="167"/>
      <c r="Y45" s="167"/>
      <c r="Z45" s="167"/>
      <c r="AA45" s="167"/>
      <c r="AB45" s="167"/>
      <c r="AC45" s="167"/>
      <c r="AD45" s="167"/>
      <c r="AE45" s="167"/>
      <c r="AF45" s="167"/>
    </row>
    <row r="46" spans="1:36" hidden="1" x14ac:dyDescent="0.15">
      <c r="A46" s="28">
        <v>4</v>
      </c>
      <c r="B46" s="55">
        <f>B23*'Begroting penvoerder'!M7</f>
        <v>0</v>
      </c>
      <c r="C46" s="55">
        <f>C23*'Begroting pp 2 '!M7</f>
        <v>0</v>
      </c>
      <c r="D46" s="55">
        <f>D23*'Begroting pp 3'!M7</f>
        <v>0</v>
      </c>
      <c r="E46" s="55">
        <f>E23*'Begroting pp 4'!M7</f>
        <v>0</v>
      </c>
      <c r="F46" s="55">
        <f>F23*'Begroting pp 5'!M7</f>
        <v>0</v>
      </c>
      <c r="G46" s="55">
        <f>G23*'Begroting pp 6'!M7</f>
        <v>0</v>
      </c>
      <c r="H46" s="55">
        <f>H23*'Begroting pp 7'!M7</f>
        <v>0</v>
      </c>
      <c r="I46" s="55">
        <f>I23*'Begroting pp 8'!M7</f>
        <v>0</v>
      </c>
      <c r="J46" s="55">
        <f>J23*'Begroting pp 9'!M7</f>
        <v>0</v>
      </c>
      <c r="K46" s="55">
        <f>K23*'Begroting pp 10'!M7</f>
        <v>0</v>
      </c>
      <c r="M46" s="28">
        <v>4</v>
      </c>
      <c r="N46" s="55">
        <f>N23*'Begroting penvoerder'!M7</f>
        <v>0</v>
      </c>
      <c r="O46" s="55">
        <f>O23*'Begroting pp 2 '!M7</f>
        <v>0</v>
      </c>
      <c r="P46" s="55">
        <f>P23*'Begroting pp 3'!M7</f>
        <v>0</v>
      </c>
      <c r="Q46" s="55">
        <f>Q23*'Begroting pp 4'!M7</f>
        <v>0</v>
      </c>
      <c r="R46" s="55">
        <f>R23*'Begroting pp 5'!M7</f>
        <v>0</v>
      </c>
      <c r="S46" s="55">
        <f>S23*'Begroting pp 6'!M7</f>
        <v>0</v>
      </c>
      <c r="T46" s="55">
        <f>T23*'Begroting pp 7'!M7</f>
        <v>0</v>
      </c>
      <c r="U46" s="55">
        <f>U23*'Begroting pp 8'!M7</f>
        <v>0</v>
      </c>
      <c r="V46" s="55">
        <f>V23*'Begroting pp 9'!M7</f>
        <v>0</v>
      </c>
      <c r="W46" s="55"/>
      <c r="X46" s="167"/>
      <c r="Y46" s="167"/>
      <c r="Z46" s="167"/>
      <c r="AA46" s="167"/>
      <c r="AB46" s="167"/>
      <c r="AC46" s="167"/>
      <c r="AD46" s="167"/>
      <c r="AE46" s="167"/>
      <c r="AF46" s="167"/>
    </row>
    <row r="47" spans="1:36" hidden="1" x14ac:dyDescent="0.15">
      <c r="A47" s="28">
        <v>5</v>
      </c>
      <c r="B47" s="55">
        <f>B24*'Begroting penvoerder'!M8</f>
        <v>0</v>
      </c>
      <c r="C47" s="55">
        <f>C24*'Begroting pp 2 '!M8</f>
        <v>0</v>
      </c>
      <c r="D47" s="55">
        <f>D24*'Begroting pp 3'!M8</f>
        <v>0</v>
      </c>
      <c r="E47" s="55">
        <f>E24*'Begroting pp 4'!M8</f>
        <v>0</v>
      </c>
      <c r="F47" s="55">
        <f>F24*'Begroting pp 5'!M8</f>
        <v>0</v>
      </c>
      <c r="G47" s="55">
        <f>G24*'Begroting pp 6'!M8</f>
        <v>0</v>
      </c>
      <c r="H47" s="55">
        <f>H24*'Begroting pp 7'!M8</f>
        <v>0</v>
      </c>
      <c r="I47" s="55">
        <f>I24*'Begroting pp 8'!M8</f>
        <v>0</v>
      </c>
      <c r="J47" s="55">
        <f>J24*'Begroting pp 9'!M8</f>
        <v>0</v>
      </c>
      <c r="K47" s="55">
        <f>K24*'Begroting pp 10'!M8</f>
        <v>0</v>
      </c>
      <c r="M47" s="28">
        <v>5</v>
      </c>
      <c r="N47" s="55">
        <f>N24*'Begroting penvoerder'!M8</f>
        <v>0</v>
      </c>
      <c r="O47" s="55">
        <f>O24*'Begroting pp 2 '!M8</f>
        <v>0</v>
      </c>
      <c r="P47" s="55">
        <f>P24*'Begroting pp 3'!M8</f>
        <v>0</v>
      </c>
      <c r="Q47" s="55">
        <f>Q24*'Begroting pp 4'!M8</f>
        <v>0</v>
      </c>
      <c r="R47" s="55">
        <f>R24*'Begroting pp 5'!M8</f>
        <v>0</v>
      </c>
      <c r="S47" s="55">
        <f>S24*'Begroting pp 6'!M8</f>
        <v>0</v>
      </c>
      <c r="T47" s="55">
        <f>T24*'Begroting pp 7'!M8</f>
        <v>0</v>
      </c>
      <c r="U47" s="55">
        <f>U24*'Begroting pp 8'!M8</f>
        <v>0</v>
      </c>
      <c r="V47" s="55">
        <f>V24*'Begroting pp 9'!M8</f>
        <v>0</v>
      </c>
      <c r="W47" s="55"/>
      <c r="X47" s="167"/>
      <c r="Y47" s="167"/>
      <c r="Z47" s="167"/>
      <c r="AA47" s="167"/>
      <c r="AB47" s="167"/>
      <c r="AC47" s="167"/>
      <c r="AD47" s="167"/>
      <c r="AE47" s="167"/>
      <c r="AF47" s="167"/>
    </row>
    <row r="48" spans="1:36" hidden="1" x14ac:dyDescent="0.15">
      <c r="A48" s="28">
        <v>6</v>
      </c>
      <c r="B48" s="55">
        <f>B25*'Begroting penvoerder'!M9</f>
        <v>0</v>
      </c>
      <c r="C48" s="55">
        <f>C25*'Begroting pp 2 '!M9</f>
        <v>0</v>
      </c>
      <c r="D48" s="55">
        <f>D25*'Begroting pp 3'!M9</f>
        <v>0</v>
      </c>
      <c r="E48" s="55">
        <f>E25*'Begroting pp 4'!M9</f>
        <v>0</v>
      </c>
      <c r="F48" s="55">
        <f>F25*'Begroting pp 5'!M9</f>
        <v>0</v>
      </c>
      <c r="G48" s="55">
        <f>G25*'Begroting pp 6'!M9</f>
        <v>0</v>
      </c>
      <c r="H48" s="55">
        <f>H25*'Begroting pp 7'!M9</f>
        <v>0</v>
      </c>
      <c r="I48" s="55">
        <f>I25*'Begroting pp 8'!M9</f>
        <v>0</v>
      </c>
      <c r="J48" s="55">
        <f>J25*'Begroting pp 9'!M9</f>
        <v>0</v>
      </c>
      <c r="K48" s="55">
        <f>K25*'Begroting pp 10'!M9</f>
        <v>0</v>
      </c>
      <c r="M48" s="28">
        <v>6</v>
      </c>
      <c r="N48" s="55">
        <f>N25*'Begroting penvoerder'!M9</f>
        <v>0</v>
      </c>
      <c r="O48" s="55">
        <f>O25*'Begroting pp 2 '!M9</f>
        <v>0</v>
      </c>
      <c r="P48" s="55">
        <f>P25*'Begroting pp 3'!M9</f>
        <v>0</v>
      </c>
      <c r="Q48" s="55">
        <f>Q25*'Begroting pp 4'!M9</f>
        <v>0</v>
      </c>
      <c r="R48" s="55">
        <f>R25*'Begroting pp 5'!M9</f>
        <v>0</v>
      </c>
      <c r="S48" s="55">
        <f>S25*'Begroting pp 6'!M9</f>
        <v>0</v>
      </c>
      <c r="T48" s="55">
        <f>T25*'Begroting pp 7'!M9</f>
        <v>0</v>
      </c>
      <c r="U48" s="55">
        <f>U25*'Begroting pp 8'!M9</f>
        <v>0</v>
      </c>
      <c r="V48" s="55">
        <f>V25*'Begroting pp 9'!M9</f>
        <v>0</v>
      </c>
      <c r="W48" s="55"/>
      <c r="X48" s="167"/>
      <c r="Y48" s="167"/>
      <c r="Z48" s="167"/>
      <c r="AA48" s="167"/>
      <c r="AB48" s="167"/>
      <c r="AC48" s="167"/>
      <c r="AD48" s="167"/>
      <c r="AE48" s="167"/>
      <c r="AF48" s="167"/>
    </row>
    <row r="49" spans="1:32" hidden="1" x14ac:dyDescent="0.15">
      <c r="A49" s="28">
        <v>7</v>
      </c>
      <c r="B49" s="55">
        <f>B26*'Begroting penvoerder'!M10</f>
        <v>0</v>
      </c>
      <c r="C49" s="55">
        <f>C26*'Begroting pp 2 '!M10</f>
        <v>0</v>
      </c>
      <c r="D49" s="55">
        <f>D26*'Begroting pp 3'!M10</f>
        <v>0</v>
      </c>
      <c r="E49" s="55">
        <f>E26*'Begroting pp 4'!M10</f>
        <v>0</v>
      </c>
      <c r="F49" s="55">
        <f>F26*'Begroting pp 5'!M10</f>
        <v>0</v>
      </c>
      <c r="G49" s="55">
        <f>G26*'Begroting pp 6'!M10</f>
        <v>0</v>
      </c>
      <c r="H49" s="55">
        <f>H26*'Begroting pp 7'!M10</f>
        <v>0</v>
      </c>
      <c r="I49" s="55">
        <f>I26*'Begroting pp 8'!M10</f>
        <v>0</v>
      </c>
      <c r="J49" s="55">
        <f>J26*'Begroting pp 9'!M10</f>
        <v>0</v>
      </c>
      <c r="K49" s="55">
        <f>K26*'Begroting pp 10'!M10</f>
        <v>0</v>
      </c>
      <c r="M49" s="28">
        <v>7</v>
      </c>
      <c r="N49" s="55">
        <f>N26*'Begroting penvoerder'!M10</f>
        <v>0</v>
      </c>
      <c r="O49" s="55">
        <f>O26*'Begroting pp 2 '!M10</f>
        <v>0</v>
      </c>
      <c r="P49" s="55">
        <f>P26*'Begroting pp 3'!M10</f>
        <v>0</v>
      </c>
      <c r="Q49" s="55">
        <f>Q26*'Begroting pp 4'!M10</f>
        <v>0</v>
      </c>
      <c r="R49" s="55">
        <f>R26*'Begroting pp 5'!M10</f>
        <v>0</v>
      </c>
      <c r="S49" s="55">
        <f>S26*'Begroting pp 6'!M10</f>
        <v>0</v>
      </c>
      <c r="T49" s="55">
        <f>T26*'Begroting pp 7'!M10</f>
        <v>0</v>
      </c>
      <c r="U49" s="55">
        <f>U26*'Begroting pp 8'!M10</f>
        <v>0</v>
      </c>
      <c r="V49" s="55">
        <f>V26*'Begroting pp 9'!M10</f>
        <v>0</v>
      </c>
      <c r="W49" s="55"/>
      <c r="X49" s="167"/>
      <c r="Y49" s="167"/>
      <c r="Z49" s="167"/>
      <c r="AA49" s="167"/>
      <c r="AB49" s="167"/>
      <c r="AC49" s="167"/>
      <c r="AD49" s="167"/>
      <c r="AE49" s="167"/>
      <c r="AF49" s="167"/>
    </row>
    <row r="50" spans="1:32" hidden="1" x14ac:dyDescent="0.15">
      <c r="A50" s="28">
        <v>8</v>
      </c>
      <c r="B50" s="55">
        <f>B27*'Begroting penvoerder'!M11</f>
        <v>0</v>
      </c>
      <c r="C50" s="55">
        <f>C27*'Begroting pp 2 '!M11</f>
        <v>0</v>
      </c>
      <c r="D50" s="55">
        <f>D27*'Begroting pp 3'!M11</f>
        <v>0</v>
      </c>
      <c r="E50" s="55">
        <f>E27*'Begroting pp 4'!M11</f>
        <v>0</v>
      </c>
      <c r="F50" s="55">
        <f>F27*'Begroting pp 5'!M11</f>
        <v>0</v>
      </c>
      <c r="G50" s="55">
        <f>G27*'Begroting pp 6'!M11</f>
        <v>0</v>
      </c>
      <c r="H50" s="55">
        <f>H27*'Begroting pp 7'!M11</f>
        <v>0</v>
      </c>
      <c r="I50" s="55">
        <f>I27*'Begroting pp 8'!M11</f>
        <v>0</v>
      </c>
      <c r="J50" s="55">
        <f>J27*'Begroting pp 9'!M11</f>
        <v>0</v>
      </c>
      <c r="K50" s="55">
        <f>K27*'Begroting pp 10'!M11</f>
        <v>0</v>
      </c>
      <c r="M50" s="28">
        <v>8</v>
      </c>
      <c r="N50" s="55">
        <f>N27*'Begroting penvoerder'!M11</f>
        <v>0</v>
      </c>
      <c r="O50" s="55">
        <f>O27*'Begroting pp 2 '!M11</f>
        <v>0</v>
      </c>
      <c r="P50" s="55">
        <f>P27*'Begroting pp 3'!M11</f>
        <v>0</v>
      </c>
      <c r="Q50" s="55">
        <f>Q27*'Begroting pp 4'!M11</f>
        <v>0</v>
      </c>
      <c r="R50" s="55">
        <f>R27*'Begroting pp 5'!M11</f>
        <v>0</v>
      </c>
      <c r="S50" s="55">
        <f>S27*'Begroting pp 6'!M11</f>
        <v>0</v>
      </c>
      <c r="T50" s="55">
        <f>T27*'Begroting pp 7'!M11</f>
        <v>0</v>
      </c>
      <c r="U50" s="55">
        <f>U27*'Begroting pp 8'!M11</f>
        <v>0</v>
      </c>
      <c r="V50" s="55">
        <f>V27*'Begroting pp 9'!M11</f>
        <v>0</v>
      </c>
      <c r="W50" s="55"/>
      <c r="X50" s="167"/>
      <c r="Y50" s="167"/>
      <c r="Z50" s="167"/>
      <c r="AA50" s="167"/>
      <c r="AB50" s="167"/>
      <c r="AC50" s="167"/>
      <c r="AD50" s="167"/>
      <c r="AE50" s="167"/>
      <c r="AF50" s="167"/>
    </row>
    <row r="51" spans="1:32" hidden="1" x14ac:dyDescent="0.15">
      <c r="A51" s="28">
        <v>9</v>
      </c>
      <c r="B51" s="55">
        <f>B28*'Begroting penvoerder'!M12</f>
        <v>0</v>
      </c>
      <c r="C51" s="55">
        <f>C28*'Begroting pp 2 '!M12</f>
        <v>0</v>
      </c>
      <c r="D51" s="55">
        <f>D28*'Begroting pp 3'!M12</f>
        <v>0</v>
      </c>
      <c r="E51" s="55">
        <f>E28*'Begroting pp 4'!M12</f>
        <v>0</v>
      </c>
      <c r="F51" s="55">
        <f>F28*'Begroting pp 5'!M12</f>
        <v>0</v>
      </c>
      <c r="G51" s="55">
        <f>G28*'Begroting pp 6'!M12</f>
        <v>0</v>
      </c>
      <c r="H51" s="55">
        <f>H28*'Begroting pp 7'!M12</f>
        <v>0</v>
      </c>
      <c r="I51" s="55">
        <f>I28*'Begroting pp 8'!M12</f>
        <v>0</v>
      </c>
      <c r="J51" s="55">
        <f>J28*'Begroting pp 9'!M12</f>
        <v>0</v>
      </c>
      <c r="K51" s="55">
        <f>K28*'Begroting pp 10'!M12</f>
        <v>0</v>
      </c>
      <c r="M51" s="28">
        <v>9</v>
      </c>
      <c r="N51" s="55">
        <f>N28*'Begroting penvoerder'!M12</f>
        <v>0</v>
      </c>
      <c r="O51" s="55">
        <f>O28*'Begroting pp 2 '!M12</f>
        <v>0</v>
      </c>
      <c r="P51" s="55">
        <f>P28*'Begroting pp 3'!M12</f>
        <v>0</v>
      </c>
      <c r="Q51" s="55">
        <f>Q28*'Begroting pp 4'!M12</f>
        <v>0</v>
      </c>
      <c r="R51" s="55">
        <f>R28*'Begroting pp 5'!M12</f>
        <v>0</v>
      </c>
      <c r="S51" s="55">
        <f>S28*'Begroting pp 6'!M12</f>
        <v>0</v>
      </c>
      <c r="T51" s="55">
        <f>T28*'Begroting pp 7'!M12</f>
        <v>0</v>
      </c>
      <c r="U51" s="55">
        <f>U28*'Begroting pp 8'!M12</f>
        <v>0</v>
      </c>
      <c r="V51" s="55">
        <f>V28*'Begroting pp 9'!M12</f>
        <v>0</v>
      </c>
      <c r="W51" s="55"/>
      <c r="X51" s="167"/>
      <c r="Y51" s="167"/>
      <c r="Z51" s="167"/>
      <c r="AA51" s="167"/>
      <c r="AB51" s="167"/>
      <c r="AC51" s="167"/>
      <c r="AD51" s="167"/>
      <c r="AE51" s="167"/>
      <c r="AF51" s="167"/>
    </row>
    <row r="52" spans="1:32" hidden="1" x14ac:dyDescent="0.15">
      <c r="A52" s="28">
        <v>10</v>
      </c>
      <c r="B52" s="55">
        <f>B29*'Begroting penvoerder'!M13</f>
        <v>0</v>
      </c>
      <c r="C52" s="55">
        <f>C29*'Begroting pp 2 '!M13</f>
        <v>0</v>
      </c>
      <c r="D52" s="55">
        <f>D29*'Begroting pp 3'!M13</f>
        <v>0</v>
      </c>
      <c r="E52" s="55">
        <f>E29*'Begroting pp 4'!M13</f>
        <v>0</v>
      </c>
      <c r="F52" s="55">
        <f>F29*'Begroting pp 5'!M13</f>
        <v>0</v>
      </c>
      <c r="G52" s="55">
        <f>G29*'Begroting pp 6'!M13</f>
        <v>0</v>
      </c>
      <c r="H52" s="55">
        <f>H29*'Begroting pp 7'!M13</f>
        <v>0</v>
      </c>
      <c r="I52" s="55">
        <f>I29*'Begroting pp 8'!M13</f>
        <v>0</v>
      </c>
      <c r="J52" s="55">
        <f>J29*'Begroting pp 9'!M13</f>
        <v>0</v>
      </c>
      <c r="K52" s="55">
        <f>K29*'Begroting pp 10'!M13</f>
        <v>0</v>
      </c>
      <c r="M52" s="28">
        <v>10</v>
      </c>
      <c r="N52" s="55">
        <f>N29*'Begroting penvoerder'!M13</f>
        <v>0</v>
      </c>
      <c r="O52" s="55">
        <f>O29*'Begroting pp 2 '!M13</f>
        <v>0</v>
      </c>
      <c r="P52" s="55">
        <f>P29*'Begroting pp 3'!M13</f>
        <v>0</v>
      </c>
      <c r="Q52" s="55">
        <f>Q29*'Begroting pp 4'!M13</f>
        <v>0</v>
      </c>
      <c r="R52" s="55">
        <f>R29*'Begroting pp 5'!M13</f>
        <v>0</v>
      </c>
      <c r="S52" s="55">
        <f>S29*'Begroting pp 6'!M13</f>
        <v>0</v>
      </c>
      <c r="T52" s="55">
        <f>T29*'Begroting pp 7'!M13</f>
        <v>0</v>
      </c>
      <c r="U52" s="55">
        <f>U29*'Begroting pp 8'!M13</f>
        <v>0</v>
      </c>
      <c r="V52" s="55">
        <f>V29*'Begroting pp 9'!M13</f>
        <v>0</v>
      </c>
      <c r="W52" s="55"/>
      <c r="X52" s="167"/>
      <c r="Y52" s="167"/>
      <c r="Z52" s="167"/>
      <c r="AA52" s="167"/>
      <c r="AB52" s="167"/>
      <c r="AC52" s="167"/>
      <c r="AD52" s="167"/>
      <c r="AE52" s="167"/>
      <c r="AF52" s="167"/>
    </row>
    <row r="53" spans="1:32" hidden="1" x14ac:dyDescent="0.15">
      <c r="A53" s="28">
        <v>11</v>
      </c>
      <c r="B53" s="55">
        <f>B30*'Begroting penvoerder'!M14</f>
        <v>0</v>
      </c>
      <c r="C53" s="55">
        <f>C30*'Begroting pp 2 '!M14</f>
        <v>0</v>
      </c>
      <c r="D53" s="55">
        <f>D30*'Begroting pp 3'!M14</f>
        <v>0</v>
      </c>
      <c r="E53" s="55">
        <f>E30*'Begroting pp 4'!M14</f>
        <v>0</v>
      </c>
      <c r="F53" s="55">
        <f>F30*'Begroting pp 5'!M14</f>
        <v>0</v>
      </c>
      <c r="G53" s="55">
        <f>G30*'Begroting pp 6'!M14</f>
        <v>0</v>
      </c>
      <c r="H53" s="55">
        <f>H30*'Begroting pp 7'!M14</f>
        <v>0</v>
      </c>
      <c r="I53" s="55">
        <f>I30*'Begroting pp 8'!M14</f>
        <v>0</v>
      </c>
      <c r="J53" s="55">
        <f>J30*'Begroting pp 9'!M14</f>
        <v>0</v>
      </c>
      <c r="K53" s="55">
        <f>K30*'Begroting pp 10'!M14</f>
        <v>0</v>
      </c>
      <c r="M53" s="28">
        <v>11</v>
      </c>
      <c r="N53" s="55">
        <f>N30*'Begroting penvoerder'!M14</f>
        <v>0</v>
      </c>
      <c r="O53" s="55">
        <f>O30*'Begroting pp 2 '!M14</f>
        <v>0</v>
      </c>
      <c r="P53" s="55">
        <f>P30*'Begroting pp 3'!M14</f>
        <v>0</v>
      </c>
      <c r="Q53" s="55">
        <f>Q30*'Begroting pp 4'!M14</f>
        <v>0</v>
      </c>
      <c r="R53" s="55">
        <f>R30*'Begroting pp 5'!M14</f>
        <v>0</v>
      </c>
      <c r="S53" s="55">
        <f>S30*'Begroting pp 6'!M14</f>
        <v>0</v>
      </c>
      <c r="T53" s="55">
        <f>T30*'Begroting pp 7'!M14</f>
        <v>0</v>
      </c>
      <c r="U53" s="55">
        <f>U30*'Begroting pp 8'!M14</f>
        <v>0</v>
      </c>
      <c r="V53" s="55">
        <f>V30*'Begroting pp 9'!M14</f>
        <v>0</v>
      </c>
      <c r="W53" s="55"/>
      <c r="X53" s="167"/>
      <c r="Y53" s="167"/>
      <c r="Z53" s="167"/>
      <c r="AA53" s="167"/>
      <c r="AB53" s="167"/>
      <c r="AC53" s="167"/>
      <c r="AD53" s="167"/>
      <c r="AE53" s="167"/>
      <c r="AF53" s="167"/>
    </row>
    <row r="54" spans="1:32" hidden="1" x14ac:dyDescent="0.15">
      <c r="A54" s="28">
        <v>12</v>
      </c>
      <c r="B54" s="55">
        <f>B31*'Begroting penvoerder'!M15</f>
        <v>0</v>
      </c>
      <c r="C54" s="55">
        <f>C31*'Begroting pp 2 '!M15</f>
        <v>0</v>
      </c>
      <c r="D54" s="55">
        <f>D31*'Begroting pp 3'!M15</f>
        <v>0</v>
      </c>
      <c r="E54" s="55">
        <f>E31*'Begroting pp 4'!M15</f>
        <v>0</v>
      </c>
      <c r="F54" s="55">
        <f>F31*'Begroting pp 5'!M15</f>
        <v>0</v>
      </c>
      <c r="G54" s="55">
        <f>G31*'Begroting pp 6'!M15</f>
        <v>0</v>
      </c>
      <c r="H54" s="55">
        <f>H31*'Begroting pp 7'!M15</f>
        <v>0</v>
      </c>
      <c r="I54" s="55">
        <f>I31*'Begroting pp 8'!M15</f>
        <v>0</v>
      </c>
      <c r="J54" s="55">
        <f>J31*'Begroting pp 9'!M15</f>
        <v>0</v>
      </c>
      <c r="K54" s="55">
        <f>K31*'Begroting pp 10'!M15</f>
        <v>0</v>
      </c>
      <c r="M54" s="28">
        <v>12</v>
      </c>
      <c r="N54" s="55">
        <f>N31*'Begroting penvoerder'!M15</f>
        <v>0</v>
      </c>
      <c r="O54" s="55">
        <f>O31*'Begroting pp 2 '!M15</f>
        <v>0</v>
      </c>
      <c r="P54" s="55">
        <f>P31*'Begroting pp 3'!M15</f>
        <v>0</v>
      </c>
      <c r="Q54" s="55">
        <f>Q31*'Begroting pp 4'!M15</f>
        <v>0</v>
      </c>
      <c r="R54" s="55">
        <f>R31*'Begroting pp 5'!M15</f>
        <v>0</v>
      </c>
      <c r="S54" s="55">
        <f>S31*'Begroting pp 6'!M15</f>
        <v>0</v>
      </c>
      <c r="T54" s="55">
        <f>T31*'Begroting pp 7'!M15</f>
        <v>0</v>
      </c>
      <c r="U54" s="55">
        <f>U31*'Begroting pp 8'!M15</f>
        <v>0</v>
      </c>
      <c r="V54" s="55">
        <f>V31*'Begroting pp 9'!M15</f>
        <v>0</v>
      </c>
      <c r="W54" s="55"/>
      <c r="X54" s="167"/>
      <c r="Y54" s="167"/>
      <c r="Z54" s="167"/>
      <c r="AA54" s="167"/>
      <c r="AB54" s="167"/>
      <c r="AC54" s="167"/>
      <c r="AD54" s="167"/>
      <c r="AE54" s="167"/>
      <c r="AF54" s="167"/>
    </row>
    <row r="55" spans="1:32" hidden="1" x14ac:dyDescent="0.15">
      <c r="A55" s="28">
        <v>13</v>
      </c>
      <c r="B55" s="55">
        <f>B32*'Begroting penvoerder'!M16</f>
        <v>0</v>
      </c>
      <c r="C55" s="55">
        <f>C32*'Begroting pp 2 '!M16</f>
        <v>0</v>
      </c>
      <c r="D55" s="55">
        <f>D32*'Begroting pp 3'!M16</f>
        <v>0</v>
      </c>
      <c r="E55" s="55">
        <f>E32*'Begroting pp 4'!M16</f>
        <v>0</v>
      </c>
      <c r="F55" s="55">
        <f>F32*'Begroting pp 5'!M16</f>
        <v>0</v>
      </c>
      <c r="G55" s="55">
        <f>G32*'Begroting pp 6'!M16</f>
        <v>0</v>
      </c>
      <c r="H55" s="55">
        <f>H32*'Begroting pp 7'!M16</f>
        <v>0</v>
      </c>
      <c r="I55" s="55">
        <f>I32*'Begroting pp 8'!M16</f>
        <v>0</v>
      </c>
      <c r="J55" s="55">
        <f>J32*'Begroting pp 9'!M16</f>
        <v>0</v>
      </c>
      <c r="K55" s="55">
        <f>K32*'Begroting pp 10'!M16</f>
        <v>0</v>
      </c>
      <c r="M55" s="28">
        <v>13</v>
      </c>
      <c r="N55" s="55">
        <f>N32*'Begroting penvoerder'!M16</f>
        <v>0</v>
      </c>
      <c r="O55" s="55">
        <f>O32*'Begroting pp 2 '!M16</f>
        <v>0</v>
      </c>
      <c r="P55" s="55">
        <f>P32*'Begroting pp 3'!M16</f>
        <v>0</v>
      </c>
      <c r="Q55" s="55">
        <f>Q32*'Begroting pp 4'!M16</f>
        <v>0</v>
      </c>
      <c r="R55" s="55">
        <f>R32*'Begroting pp 5'!M16</f>
        <v>0</v>
      </c>
      <c r="S55" s="55">
        <f>S32*'Begroting pp 6'!M16</f>
        <v>0</v>
      </c>
      <c r="T55" s="55">
        <f>T32*'Begroting pp 7'!M16</f>
        <v>0</v>
      </c>
      <c r="U55" s="55">
        <f>U32*'Begroting pp 8'!M16</f>
        <v>0</v>
      </c>
      <c r="V55" s="55">
        <f>V32*'Begroting pp 9'!M16</f>
        <v>0</v>
      </c>
      <c r="W55" s="55"/>
      <c r="X55" s="167"/>
      <c r="Y55" s="167"/>
      <c r="Z55" s="167"/>
      <c r="AA55" s="167"/>
      <c r="AB55" s="167"/>
      <c r="AC55" s="167"/>
      <c r="AD55" s="167"/>
      <c r="AE55" s="167"/>
      <c r="AF55" s="167"/>
    </row>
    <row r="56" spans="1:32" hidden="1" x14ac:dyDescent="0.15">
      <c r="A56" s="28">
        <v>14</v>
      </c>
      <c r="B56" s="55">
        <f>B33*'Begroting penvoerder'!M17</f>
        <v>0</v>
      </c>
      <c r="C56" s="55">
        <f>C33*'Begroting pp 2 '!M17</f>
        <v>0</v>
      </c>
      <c r="D56" s="55">
        <f>D33*'Begroting pp 3'!M17</f>
        <v>0</v>
      </c>
      <c r="E56" s="55">
        <f>E33*'Begroting pp 4'!M17</f>
        <v>0</v>
      </c>
      <c r="F56" s="55">
        <f>F33*'Begroting pp 5'!M17</f>
        <v>0</v>
      </c>
      <c r="G56" s="55">
        <f>G33*'Begroting pp 6'!M17</f>
        <v>0</v>
      </c>
      <c r="H56" s="55">
        <f>H33*'Begroting pp 7'!M17</f>
        <v>0</v>
      </c>
      <c r="I56" s="55">
        <f>I33*'Begroting pp 8'!M17</f>
        <v>0</v>
      </c>
      <c r="J56" s="55">
        <f>J33*'Begroting pp 9'!M17</f>
        <v>0</v>
      </c>
      <c r="K56" s="55">
        <f>K33*'Begroting pp 10'!M17</f>
        <v>0</v>
      </c>
      <c r="M56" s="28">
        <v>14</v>
      </c>
      <c r="N56" s="55">
        <f>N33*'Begroting penvoerder'!M17</f>
        <v>0</v>
      </c>
      <c r="O56" s="55">
        <f>O33*'Begroting pp 2 '!M17</f>
        <v>0</v>
      </c>
      <c r="P56" s="55">
        <f>P33*'Begroting pp 3'!M17</f>
        <v>0</v>
      </c>
      <c r="Q56" s="55">
        <f>Q33*'Begroting pp 4'!M17</f>
        <v>0</v>
      </c>
      <c r="R56" s="55">
        <f>R33*'Begroting pp 5'!M17</f>
        <v>0</v>
      </c>
      <c r="S56" s="55">
        <f>S33*'Begroting pp 6'!M17</f>
        <v>0</v>
      </c>
      <c r="T56" s="55">
        <f>T33*'Begroting pp 7'!M17</f>
        <v>0</v>
      </c>
      <c r="U56" s="55">
        <f>U33*'Begroting pp 8'!M17</f>
        <v>0</v>
      </c>
      <c r="V56" s="55">
        <f>V33*'Begroting pp 9'!M17</f>
        <v>0</v>
      </c>
      <c r="W56" s="55"/>
      <c r="X56" s="167"/>
      <c r="Y56" s="167"/>
      <c r="Z56" s="167"/>
      <c r="AA56" s="167"/>
      <c r="AB56" s="167"/>
      <c r="AC56" s="167"/>
      <c r="AD56" s="167"/>
      <c r="AE56" s="167"/>
      <c r="AF56" s="167"/>
    </row>
    <row r="57" spans="1:32" hidden="1" x14ac:dyDescent="0.15">
      <c r="A57" s="28">
        <v>15</v>
      </c>
      <c r="B57" s="55">
        <f>B34*'Begroting penvoerder'!M18</f>
        <v>0</v>
      </c>
      <c r="C57" s="55">
        <f>C34*'Begroting pp 2 '!M18</f>
        <v>0</v>
      </c>
      <c r="D57" s="55">
        <f>D34*'Begroting pp 3'!M18</f>
        <v>0</v>
      </c>
      <c r="E57" s="55">
        <f>E34*'Begroting pp 4'!M18</f>
        <v>0</v>
      </c>
      <c r="F57" s="55">
        <f>F34*'Begroting pp 5'!M18</f>
        <v>0</v>
      </c>
      <c r="G57" s="55">
        <f>G34*'Begroting pp 6'!M18</f>
        <v>0</v>
      </c>
      <c r="H57" s="55">
        <f>H34*'Begroting pp 7'!M18</f>
        <v>0</v>
      </c>
      <c r="I57" s="55">
        <f>I34*'Begroting pp 8'!M18</f>
        <v>0</v>
      </c>
      <c r="J57" s="55">
        <f>J34*'Begroting pp 9'!M18</f>
        <v>0</v>
      </c>
      <c r="K57" s="55">
        <f>K34*'Begroting pp 10'!M18</f>
        <v>0</v>
      </c>
      <c r="M57" s="28">
        <v>15</v>
      </c>
      <c r="N57" s="55">
        <f>N34*'Begroting penvoerder'!M18</f>
        <v>0</v>
      </c>
      <c r="O57" s="55">
        <f>O34*'Begroting pp 2 '!M18</f>
        <v>0</v>
      </c>
      <c r="P57" s="55">
        <f>P34*'Begroting pp 3'!M18</f>
        <v>0</v>
      </c>
      <c r="Q57" s="55">
        <f>Q34*'Begroting pp 4'!M18</f>
        <v>0</v>
      </c>
      <c r="R57" s="55">
        <f>R34*'Begroting pp 5'!M18</f>
        <v>0</v>
      </c>
      <c r="S57" s="55">
        <f>S34*'Begroting pp 6'!M18</f>
        <v>0</v>
      </c>
      <c r="T57" s="55">
        <f>T34*'Begroting pp 7'!M18</f>
        <v>0</v>
      </c>
      <c r="U57" s="55">
        <f>U34*'Begroting pp 8'!M18</f>
        <v>0</v>
      </c>
      <c r="V57" s="55">
        <f>V34*'Begroting pp 9'!M18</f>
        <v>0</v>
      </c>
      <c r="W57" s="55"/>
      <c r="X57" s="167"/>
      <c r="Y57" s="167"/>
      <c r="Z57" s="167"/>
      <c r="AA57" s="167"/>
      <c r="AB57" s="167"/>
      <c r="AC57" s="167"/>
      <c r="AD57" s="167"/>
      <c r="AE57" s="167"/>
      <c r="AF57" s="167"/>
    </row>
    <row r="58" spans="1:32" hidden="1" x14ac:dyDescent="0.15">
      <c r="A58" s="28">
        <v>16</v>
      </c>
      <c r="B58" s="55">
        <f>B35*'Begroting penvoerder'!M19</f>
        <v>0</v>
      </c>
      <c r="C58" s="55">
        <f>C35*'Begroting pp 2 '!M19</f>
        <v>0</v>
      </c>
      <c r="D58" s="55">
        <f>D35*'Begroting pp 3'!M19</f>
        <v>0</v>
      </c>
      <c r="E58" s="55">
        <f>E35*'Begroting pp 4'!M19</f>
        <v>0</v>
      </c>
      <c r="F58" s="55">
        <f>F35*'Begroting pp 5'!M19</f>
        <v>0</v>
      </c>
      <c r="G58" s="55">
        <f>G35*'Begroting pp 6'!M19</f>
        <v>0</v>
      </c>
      <c r="H58" s="55">
        <f>H35*'Begroting pp 7'!M19</f>
        <v>0</v>
      </c>
      <c r="I58" s="55">
        <f>I35*'Begroting pp 8'!M19</f>
        <v>0</v>
      </c>
      <c r="J58" s="55">
        <f>J35*'Begroting pp 9'!M19</f>
        <v>0</v>
      </c>
      <c r="K58" s="55">
        <f>K35*'Begroting pp 10'!M19</f>
        <v>0</v>
      </c>
      <c r="M58" s="28">
        <v>16</v>
      </c>
      <c r="N58" s="55">
        <f>N35*'Begroting penvoerder'!M19</f>
        <v>0</v>
      </c>
      <c r="O58" s="55">
        <f>O35*'Begroting pp 2 '!M19</f>
        <v>0</v>
      </c>
      <c r="P58" s="55">
        <f>P35*'Begroting pp 3'!M19</f>
        <v>0</v>
      </c>
      <c r="Q58" s="55">
        <f>Q35*'Begroting pp 4'!M19</f>
        <v>0</v>
      </c>
      <c r="R58" s="55">
        <f>R35*'Begroting pp 5'!M19</f>
        <v>0</v>
      </c>
      <c r="S58" s="55">
        <f>S35*'Begroting pp 6'!M19</f>
        <v>0</v>
      </c>
      <c r="T58" s="55">
        <f>T35*'Begroting pp 7'!M19</f>
        <v>0</v>
      </c>
      <c r="U58" s="55">
        <f>U35*'Begroting pp 8'!M19</f>
        <v>0</v>
      </c>
      <c r="V58" s="55">
        <f>V35*'Begroting pp 9'!M19</f>
        <v>0</v>
      </c>
      <c r="W58" s="55"/>
      <c r="X58" s="167"/>
      <c r="Y58" s="167"/>
      <c r="Z58" s="167"/>
      <c r="AA58" s="167"/>
      <c r="AB58" s="167"/>
      <c r="AC58" s="167"/>
      <c r="AD58" s="167"/>
      <c r="AE58" s="167"/>
      <c r="AF58" s="167"/>
    </row>
    <row r="59" spans="1:32" hidden="1" x14ac:dyDescent="0.15">
      <c r="A59" s="28">
        <v>17</v>
      </c>
      <c r="B59" s="55">
        <f>B36*'Begroting penvoerder'!M20</f>
        <v>0</v>
      </c>
      <c r="C59" s="55">
        <f>C36*'Begroting pp 2 '!M20</f>
        <v>0</v>
      </c>
      <c r="D59" s="55">
        <f>D36*'Begroting pp 3'!M20</f>
        <v>0</v>
      </c>
      <c r="E59" s="55">
        <f>E36*'Begroting pp 4'!M20</f>
        <v>0</v>
      </c>
      <c r="F59" s="55">
        <f>F36*'Begroting pp 5'!M20</f>
        <v>0</v>
      </c>
      <c r="G59" s="55">
        <f>G36*'Begroting pp 6'!M20</f>
        <v>0</v>
      </c>
      <c r="H59" s="55">
        <f>H36*'Begroting pp 7'!M20</f>
        <v>0</v>
      </c>
      <c r="I59" s="55">
        <f>I36*'Begroting pp 8'!M20</f>
        <v>0</v>
      </c>
      <c r="J59" s="55">
        <f>J36*'Begroting pp 9'!M20</f>
        <v>0</v>
      </c>
      <c r="K59" s="55">
        <f>K36*'Begroting pp 10'!M20</f>
        <v>0</v>
      </c>
      <c r="M59" s="28">
        <v>17</v>
      </c>
      <c r="N59" s="55">
        <f>N36*'Begroting penvoerder'!M20</f>
        <v>0</v>
      </c>
      <c r="O59" s="55">
        <f>O36*'Begroting pp 2 '!M20</f>
        <v>0</v>
      </c>
      <c r="P59" s="55">
        <f>P36*'Begroting pp 3'!M20</f>
        <v>0</v>
      </c>
      <c r="Q59" s="55">
        <f>Q36*'Begroting pp 4'!M20</f>
        <v>0</v>
      </c>
      <c r="R59" s="55">
        <f>R36*'Begroting pp 5'!M20</f>
        <v>0</v>
      </c>
      <c r="S59" s="55">
        <f>S36*'Begroting pp 6'!M20</f>
        <v>0</v>
      </c>
      <c r="T59" s="55">
        <f>T36*'Begroting pp 7'!M20</f>
        <v>0</v>
      </c>
      <c r="U59" s="55">
        <f>U36*'Begroting pp 8'!M20</f>
        <v>0</v>
      </c>
      <c r="V59" s="55">
        <f>V36*'Begroting pp 9'!M20</f>
        <v>0</v>
      </c>
      <c r="W59" s="55"/>
      <c r="X59" s="167"/>
      <c r="Y59" s="167"/>
      <c r="Z59" s="167"/>
      <c r="AA59" s="167"/>
      <c r="AB59" s="167"/>
      <c r="AC59" s="167"/>
      <c r="AD59" s="167"/>
      <c r="AE59" s="167"/>
      <c r="AF59" s="167"/>
    </row>
    <row r="60" spans="1:32" hidden="1" x14ac:dyDescent="0.15">
      <c r="A60" s="28">
        <v>18</v>
      </c>
      <c r="B60" s="55">
        <f>B37*'Begroting penvoerder'!M21</f>
        <v>0</v>
      </c>
      <c r="C60" s="55">
        <f>C37*'Begroting pp 2 '!M21</f>
        <v>0</v>
      </c>
      <c r="D60" s="55">
        <f>D37*'Begroting pp 3'!M21</f>
        <v>0</v>
      </c>
      <c r="E60" s="55">
        <f>E37*'Begroting pp 4'!M21</f>
        <v>0</v>
      </c>
      <c r="F60" s="55">
        <f>F37*'Begroting pp 5'!M21</f>
        <v>0</v>
      </c>
      <c r="G60" s="55">
        <f>G37*'Begroting pp 6'!M21</f>
        <v>0</v>
      </c>
      <c r="H60" s="55">
        <f>H37*'Begroting pp 7'!M21</f>
        <v>0</v>
      </c>
      <c r="I60" s="55">
        <f>I37*'Begroting pp 8'!M21</f>
        <v>0</v>
      </c>
      <c r="J60" s="55">
        <f>J37*'Begroting pp 9'!M21</f>
        <v>0</v>
      </c>
      <c r="K60" s="55">
        <f>K37*'Begroting pp 10'!M21</f>
        <v>0</v>
      </c>
      <c r="M60" s="28">
        <v>18</v>
      </c>
      <c r="N60" s="55">
        <f>N37*'Begroting penvoerder'!M21</f>
        <v>0</v>
      </c>
      <c r="O60" s="55">
        <f>O37*'Begroting pp 2 '!M21</f>
        <v>0</v>
      </c>
      <c r="P60" s="55">
        <f>P37*'Begroting pp 3'!M21</f>
        <v>0</v>
      </c>
      <c r="Q60" s="55">
        <f>Q37*'Begroting pp 4'!M21</f>
        <v>0</v>
      </c>
      <c r="R60" s="55">
        <f>R37*'Begroting pp 5'!M21</f>
        <v>0</v>
      </c>
      <c r="S60" s="55">
        <f>S37*'Begroting pp 6'!M21</f>
        <v>0</v>
      </c>
      <c r="T60" s="55">
        <f>T37*'Begroting pp 7'!M21</f>
        <v>0</v>
      </c>
      <c r="U60" s="55">
        <f>U37*'Begroting pp 8'!M21</f>
        <v>0</v>
      </c>
      <c r="V60" s="55">
        <f>V37*'Begroting pp 9'!M21</f>
        <v>0</v>
      </c>
      <c r="W60" s="55"/>
      <c r="X60" s="167"/>
      <c r="Y60" s="167"/>
      <c r="Z60" s="167"/>
      <c r="AA60" s="167"/>
      <c r="AB60" s="167"/>
      <c r="AC60" s="167"/>
      <c r="AD60" s="167"/>
      <c r="AE60" s="167"/>
      <c r="AF60" s="167"/>
    </row>
    <row r="61" spans="1:32" hidden="1" x14ac:dyDescent="0.15">
      <c r="A61" s="28">
        <v>19</v>
      </c>
      <c r="B61" s="55">
        <f>B38*'Begroting penvoerder'!M22</f>
        <v>0</v>
      </c>
      <c r="C61" s="55">
        <f>C38*'Begroting pp 2 '!M22</f>
        <v>0</v>
      </c>
      <c r="D61" s="55">
        <f>D38*'Begroting pp 3'!M22</f>
        <v>0</v>
      </c>
      <c r="E61" s="55">
        <f>E38*'Begroting pp 4'!M22</f>
        <v>0</v>
      </c>
      <c r="F61" s="55">
        <f>F38*'Begroting pp 5'!M22</f>
        <v>0</v>
      </c>
      <c r="G61" s="55">
        <f>G38*'Begroting pp 6'!M22</f>
        <v>0</v>
      </c>
      <c r="H61" s="55">
        <f>H38*'Begroting pp 7'!M22</f>
        <v>0</v>
      </c>
      <c r="I61" s="55">
        <f>I38*'Begroting pp 8'!M22</f>
        <v>0</v>
      </c>
      <c r="J61" s="55">
        <f>J38*'Begroting pp 9'!M22</f>
        <v>0</v>
      </c>
      <c r="K61" s="55">
        <f>K38*'Begroting pp 10'!M22</f>
        <v>0</v>
      </c>
      <c r="M61" s="28">
        <v>19</v>
      </c>
      <c r="N61" s="55">
        <f>N38*'Begroting penvoerder'!M22</f>
        <v>0</v>
      </c>
      <c r="O61" s="55">
        <f>O38*'Begroting pp 2 '!M22</f>
        <v>0</v>
      </c>
      <c r="P61" s="55">
        <f>P38*'Begroting pp 3'!M22</f>
        <v>0</v>
      </c>
      <c r="Q61" s="55">
        <f>Q38*'Begroting pp 4'!M22</f>
        <v>0</v>
      </c>
      <c r="R61" s="55">
        <f>R38*'Begroting pp 5'!M22</f>
        <v>0</v>
      </c>
      <c r="S61" s="55">
        <f>S38*'Begroting pp 6'!M22</f>
        <v>0</v>
      </c>
      <c r="T61" s="55">
        <f>T38*'Begroting pp 7'!M22</f>
        <v>0</v>
      </c>
      <c r="U61" s="55">
        <f>U38*'Begroting pp 8'!M22</f>
        <v>0</v>
      </c>
      <c r="V61" s="55">
        <f>V38*'Begroting pp 9'!M22</f>
        <v>0</v>
      </c>
      <c r="W61" s="55"/>
      <c r="X61" s="167"/>
      <c r="Y61" s="167"/>
      <c r="Z61" s="167"/>
      <c r="AA61" s="167"/>
      <c r="AB61" s="167"/>
      <c r="AC61" s="167"/>
      <c r="AD61" s="167"/>
      <c r="AE61" s="167"/>
      <c r="AF61" s="167"/>
    </row>
    <row r="62" spans="1:32" hidden="1" x14ac:dyDescent="0.15">
      <c r="A62" s="28">
        <v>20</v>
      </c>
      <c r="B62" s="55">
        <f>B39*'Begroting penvoerder'!M23</f>
        <v>0</v>
      </c>
      <c r="C62" s="55">
        <f>C39*'Begroting pp 2 '!M23</f>
        <v>0</v>
      </c>
      <c r="D62" s="55">
        <f>D39*'Begroting pp 3'!M23</f>
        <v>0</v>
      </c>
      <c r="E62" s="55">
        <f>E39*'Begroting pp 4'!M23</f>
        <v>0</v>
      </c>
      <c r="F62" s="55">
        <f>F39*'Begroting pp 5'!M23</f>
        <v>0</v>
      </c>
      <c r="G62" s="55">
        <f>G39*'Begroting pp 6'!M23</f>
        <v>0</v>
      </c>
      <c r="H62" s="55">
        <f>H39*'Begroting pp 7'!M23</f>
        <v>0</v>
      </c>
      <c r="I62" s="55">
        <f>I39*'Begroting pp 8'!M23</f>
        <v>0</v>
      </c>
      <c r="J62" s="55">
        <f>J39*'Begroting pp 9'!M23</f>
        <v>0</v>
      </c>
      <c r="K62" s="55">
        <f>K39*'Begroting pp 10'!M23</f>
        <v>0</v>
      </c>
      <c r="M62" s="28">
        <v>20</v>
      </c>
      <c r="N62" s="55">
        <f>N39*'Begroting penvoerder'!M23</f>
        <v>0</v>
      </c>
      <c r="O62" s="55">
        <f>O39*'Begroting pp 2 '!M23</f>
        <v>0</v>
      </c>
      <c r="P62" s="55">
        <f>P39*'Begroting pp 3'!M23</f>
        <v>0</v>
      </c>
      <c r="Q62" s="55">
        <f>Q39*'Begroting pp 4'!M23</f>
        <v>0</v>
      </c>
      <c r="R62" s="55">
        <f>R39*'Begroting pp 5'!M23</f>
        <v>0</v>
      </c>
      <c r="S62" s="55">
        <f>S39*'Begroting pp 6'!M23</f>
        <v>0</v>
      </c>
      <c r="T62" s="55">
        <f>T39*'Begroting pp 7'!M23</f>
        <v>0</v>
      </c>
      <c r="U62" s="55">
        <f>U39*'Begroting pp 8'!M23</f>
        <v>0</v>
      </c>
      <c r="V62" s="55">
        <f>V39*'Begroting pp 9'!M23</f>
        <v>0</v>
      </c>
      <c r="W62" s="55"/>
      <c r="X62" s="167"/>
      <c r="Y62" s="167"/>
      <c r="Z62" s="167"/>
      <c r="AA62" s="167"/>
      <c r="AB62" s="167"/>
      <c r="AC62" s="167"/>
      <c r="AD62" s="167"/>
      <c r="AE62" s="167"/>
      <c r="AF62" s="167"/>
    </row>
    <row r="63" spans="1:32" hidden="1" x14ac:dyDescent="0.15">
      <c r="A63" s="25" t="s">
        <v>62</v>
      </c>
      <c r="B63" s="57">
        <f>SUM(B43:B62)</f>
        <v>0</v>
      </c>
      <c r="C63" s="57">
        <f t="shared" ref="C63:K63" si="0">SUM(C43:C62)</f>
        <v>0</v>
      </c>
      <c r="D63" s="57">
        <f t="shared" si="0"/>
        <v>0</v>
      </c>
      <c r="E63" s="57">
        <f t="shared" si="0"/>
        <v>0</v>
      </c>
      <c r="F63" s="57">
        <f t="shared" si="0"/>
        <v>0</v>
      </c>
      <c r="G63" s="57">
        <f t="shared" si="0"/>
        <v>0</v>
      </c>
      <c r="H63" s="57">
        <f t="shared" si="0"/>
        <v>0</v>
      </c>
      <c r="I63" s="57">
        <f t="shared" si="0"/>
        <v>0</v>
      </c>
      <c r="J63" s="57">
        <f t="shared" si="0"/>
        <v>0</v>
      </c>
      <c r="K63" s="57">
        <f t="shared" si="0"/>
        <v>0</v>
      </c>
      <c r="M63" s="25" t="s">
        <v>63</v>
      </c>
      <c r="N63" s="30">
        <f>SUM(N43:N62)</f>
        <v>0</v>
      </c>
      <c r="O63" s="30">
        <f>SUM(O43:O62)</f>
        <v>0</v>
      </c>
      <c r="P63" s="30">
        <f t="shared" ref="P63:V63" si="1">SUM(P43:P62)</f>
        <v>0</v>
      </c>
      <c r="Q63" s="30">
        <f t="shared" si="1"/>
        <v>0</v>
      </c>
      <c r="R63" s="30">
        <f t="shared" si="1"/>
        <v>0</v>
      </c>
      <c r="S63" s="30">
        <f t="shared" si="1"/>
        <v>0</v>
      </c>
      <c r="T63" s="30">
        <f t="shared" si="1"/>
        <v>0</v>
      </c>
      <c r="U63" s="30">
        <f t="shared" si="1"/>
        <v>0</v>
      </c>
      <c r="V63" s="30">
        <f t="shared" si="1"/>
        <v>0</v>
      </c>
      <c r="W63" s="30"/>
      <c r="X63" s="167"/>
      <c r="Y63" s="167"/>
      <c r="Z63" s="167"/>
      <c r="AA63" s="167"/>
      <c r="AB63" s="167"/>
      <c r="AC63" s="167"/>
      <c r="AD63" s="167"/>
      <c r="AE63" s="167"/>
      <c r="AF63" s="167"/>
    </row>
    <row r="64" spans="1:32" hidden="1" x14ac:dyDescent="0.15">
      <c r="M64" s="25" t="s">
        <v>29</v>
      </c>
      <c r="N64" s="56">
        <f>IF(N63&gt;200000,200000,N63)</f>
        <v>0</v>
      </c>
      <c r="O64" s="56">
        <f t="shared" ref="O64:V64" si="2">IF(O63&gt;200000,200000,O63)</f>
        <v>0</v>
      </c>
      <c r="P64" s="56">
        <f t="shared" si="2"/>
        <v>0</v>
      </c>
      <c r="Q64" s="56">
        <f t="shared" si="2"/>
        <v>0</v>
      </c>
      <c r="R64" s="56">
        <f t="shared" si="2"/>
        <v>0</v>
      </c>
      <c r="S64" s="56">
        <f t="shared" si="2"/>
        <v>0</v>
      </c>
      <c r="T64" s="56">
        <f t="shared" si="2"/>
        <v>0</v>
      </c>
      <c r="U64" s="56">
        <f t="shared" si="2"/>
        <v>0</v>
      </c>
      <c r="V64" s="56">
        <f t="shared" si="2"/>
        <v>0</v>
      </c>
      <c r="W64" s="56"/>
      <c r="X64" s="167"/>
      <c r="Y64" s="167"/>
      <c r="Z64" s="167"/>
      <c r="AA64" s="167"/>
      <c r="AB64" s="167"/>
      <c r="AC64" s="167"/>
      <c r="AD64" s="167"/>
      <c r="AE64" s="167"/>
      <c r="AF64" s="167"/>
    </row>
    <row r="65" spans="1:32" ht="56.25" hidden="1" customHeight="1" x14ac:dyDescent="0.15">
      <c r="A65" s="64" t="s">
        <v>64</v>
      </c>
      <c r="B65" s="26" t="s">
        <v>65</v>
      </c>
      <c r="C65" s="26" t="s">
        <v>66</v>
      </c>
      <c r="D65" s="39" t="s">
        <v>67</v>
      </c>
      <c r="E65" s="39" t="s">
        <v>68</v>
      </c>
      <c r="F65" s="39" t="s">
        <v>69</v>
      </c>
      <c r="G65" s="36"/>
      <c r="H65" s="36"/>
      <c r="I65" s="36"/>
      <c r="J65" s="61"/>
      <c r="K65" s="61"/>
      <c r="X65" s="167"/>
      <c r="Y65" s="167"/>
      <c r="Z65" s="167"/>
      <c r="AA65" s="167"/>
      <c r="AB65" s="167"/>
      <c r="AC65" s="167"/>
      <c r="AD65" s="167"/>
      <c r="AE65" s="167"/>
      <c r="AF65" s="167"/>
    </row>
    <row r="66" spans="1:32" hidden="1" x14ac:dyDescent="0.15">
      <c r="A66" s="31">
        <f>'Algemene informatie'!B10</f>
        <v>0</v>
      </c>
      <c r="B66" s="32">
        <f>Staatssteun!D66-Staatssteun!E66-Staatssteun!F66</f>
        <v>0</v>
      </c>
      <c r="C66" s="58">
        <f>B63-B66</f>
        <v>0</v>
      </c>
      <c r="D66" s="32">
        <f>'Begroting penvoerder'!M24-N63</f>
        <v>0</v>
      </c>
      <c r="E66" s="32">
        <f>'Financiering project'!E30-D81</f>
        <v>0</v>
      </c>
      <c r="F66" s="32">
        <f>'Financiering project'!G30</f>
        <v>0</v>
      </c>
      <c r="G66" s="33"/>
      <c r="H66" s="33"/>
      <c r="I66" s="33"/>
      <c r="J66" s="33"/>
      <c r="K66" s="33"/>
      <c r="X66" s="167"/>
      <c r="Y66" s="167"/>
      <c r="Z66" s="167"/>
      <c r="AA66" s="167"/>
      <c r="AB66" s="167"/>
      <c r="AC66" s="167"/>
      <c r="AD66" s="167"/>
      <c r="AE66" s="167"/>
      <c r="AF66" s="167"/>
    </row>
    <row r="67" spans="1:32" hidden="1" x14ac:dyDescent="0.15">
      <c r="A67" s="31">
        <f>'Algemene informatie'!B11</f>
        <v>0</v>
      </c>
      <c r="B67" s="32">
        <f>Staatssteun!D67-Staatssteun!E67-Staatssteun!F67</f>
        <v>0</v>
      </c>
      <c r="C67" s="58">
        <f>C63-B67</f>
        <v>0</v>
      </c>
      <c r="D67" s="32">
        <f>'Begroting pp 2 '!M24-O63</f>
        <v>0</v>
      </c>
      <c r="E67" s="32">
        <f>'Financiering project'!E31-D82</f>
        <v>0</v>
      </c>
      <c r="F67" s="32">
        <f>'Financiering project'!G31</f>
        <v>0</v>
      </c>
      <c r="G67" s="33"/>
      <c r="H67" s="33"/>
      <c r="I67" s="33"/>
      <c r="J67" s="33"/>
      <c r="K67" s="33"/>
      <c r="X67" s="167"/>
      <c r="Y67" s="167"/>
      <c r="Z67" s="167"/>
      <c r="AA67" s="167"/>
      <c r="AB67" s="167"/>
      <c r="AC67" s="167"/>
      <c r="AD67" s="167"/>
      <c r="AE67" s="167"/>
      <c r="AF67" s="167"/>
    </row>
    <row r="68" spans="1:32" hidden="1" x14ac:dyDescent="0.15">
      <c r="A68" s="31">
        <f>'Algemene informatie'!B12</f>
        <v>0</v>
      </c>
      <c r="B68" s="32">
        <f>Staatssteun!D68-Staatssteun!E68-Staatssteun!F68</f>
        <v>0</v>
      </c>
      <c r="C68" s="58">
        <f>D63-B68</f>
        <v>0</v>
      </c>
      <c r="D68" s="32">
        <f>'Begroting pp 3'!M24-P63</f>
        <v>0</v>
      </c>
      <c r="E68" s="32">
        <f>'Financiering project'!E32-D83</f>
        <v>0</v>
      </c>
      <c r="F68" s="32">
        <f>'Financiering project'!G32</f>
        <v>0</v>
      </c>
      <c r="G68" s="33"/>
      <c r="H68" s="33"/>
      <c r="I68" s="33"/>
      <c r="J68" s="33"/>
      <c r="K68" s="33"/>
      <c r="X68" s="167"/>
      <c r="Y68" s="167"/>
      <c r="Z68" s="167"/>
      <c r="AA68" s="167"/>
      <c r="AB68" s="167"/>
      <c r="AC68" s="167"/>
      <c r="AD68" s="167"/>
      <c r="AE68" s="167"/>
      <c r="AF68" s="167"/>
    </row>
    <row r="69" spans="1:32" hidden="1" x14ac:dyDescent="0.15">
      <c r="A69" s="31">
        <f>'Algemene informatie'!B13</f>
        <v>0</v>
      </c>
      <c r="B69" s="32">
        <f>Staatssteun!D69-Staatssteun!E69-Staatssteun!F69</f>
        <v>0</v>
      </c>
      <c r="C69" s="58">
        <f>E63-B69</f>
        <v>0</v>
      </c>
      <c r="D69" s="32">
        <f>'Begroting pp 4'!M24-Q63</f>
        <v>0</v>
      </c>
      <c r="E69" s="32">
        <f>'Financiering project'!E33-D84</f>
        <v>0</v>
      </c>
      <c r="F69" s="32">
        <f>'Financiering project'!G33</f>
        <v>0</v>
      </c>
      <c r="G69" s="33"/>
      <c r="H69" s="33"/>
      <c r="I69" s="33"/>
      <c r="J69" s="33"/>
      <c r="K69" s="33"/>
      <c r="X69" s="167"/>
      <c r="Y69" s="167"/>
      <c r="Z69" s="167"/>
      <c r="AA69" s="167"/>
      <c r="AB69" s="167"/>
      <c r="AC69" s="167"/>
      <c r="AD69" s="167"/>
      <c r="AE69" s="167"/>
      <c r="AF69" s="167"/>
    </row>
    <row r="70" spans="1:32" hidden="1" x14ac:dyDescent="0.15">
      <c r="A70" s="31">
        <f>'Algemene informatie'!B14</f>
        <v>0</v>
      </c>
      <c r="B70" s="32">
        <f>Staatssteun!D70-Staatssteun!E70-Staatssteun!F70</f>
        <v>0</v>
      </c>
      <c r="C70" s="58">
        <f>F63-B70</f>
        <v>0</v>
      </c>
      <c r="D70" s="32">
        <f>'Begroting pp 5'!M24-R63</f>
        <v>0</v>
      </c>
      <c r="E70" s="32">
        <f>'Financiering project'!E34-D85</f>
        <v>0</v>
      </c>
      <c r="F70" s="32">
        <f>'Financiering project'!G34</f>
        <v>0</v>
      </c>
      <c r="G70" s="33"/>
      <c r="H70" s="33"/>
      <c r="I70" s="33"/>
      <c r="J70" s="33"/>
      <c r="K70" s="33"/>
      <c r="X70" s="167"/>
      <c r="Y70" s="167"/>
      <c r="Z70" s="167"/>
      <c r="AA70" s="167"/>
      <c r="AB70" s="167"/>
      <c r="AC70" s="167"/>
      <c r="AD70" s="167"/>
      <c r="AE70" s="167"/>
      <c r="AF70" s="167"/>
    </row>
    <row r="71" spans="1:32" hidden="1" x14ac:dyDescent="0.15">
      <c r="A71" s="31">
        <f>'Algemene informatie'!B15</f>
        <v>0</v>
      </c>
      <c r="B71" s="32">
        <f>Staatssteun!D71-Staatssteun!E71-Staatssteun!F71</f>
        <v>0</v>
      </c>
      <c r="C71" s="58">
        <f>G63-B71</f>
        <v>0</v>
      </c>
      <c r="D71" s="32">
        <f>'Begroting pp 6'!M24-S63</f>
        <v>0</v>
      </c>
      <c r="E71" s="32">
        <f>'Financiering project'!E35-D86</f>
        <v>0</v>
      </c>
      <c r="F71" s="32">
        <f>'Financiering project'!G35</f>
        <v>0</v>
      </c>
      <c r="G71" s="33"/>
      <c r="H71" s="33"/>
      <c r="I71" s="33"/>
      <c r="J71" s="33"/>
      <c r="K71" s="33"/>
      <c r="X71" s="167"/>
      <c r="Y71" s="167"/>
      <c r="Z71" s="167"/>
      <c r="AA71" s="167"/>
      <c r="AB71" s="167"/>
      <c r="AC71" s="167"/>
      <c r="AD71" s="167"/>
      <c r="AE71" s="167"/>
      <c r="AF71" s="167"/>
    </row>
    <row r="72" spans="1:32" hidden="1" x14ac:dyDescent="0.15">
      <c r="A72" s="31">
        <f>'Algemene informatie'!B16</f>
        <v>0</v>
      </c>
      <c r="B72" s="32">
        <f>Staatssteun!D72-Staatssteun!E72-Staatssteun!F72</f>
        <v>0</v>
      </c>
      <c r="C72" s="58">
        <f>H63-B72</f>
        <v>0</v>
      </c>
      <c r="D72" s="32">
        <f>'Begroting pp 7'!M24-T63</f>
        <v>0</v>
      </c>
      <c r="E72" s="32">
        <f>'Financiering project'!E36-D87</f>
        <v>0</v>
      </c>
      <c r="F72" s="32">
        <f>'Financiering project'!G36</f>
        <v>0</v>
      </c>
      <c r="G72" s="33"/>
      <c r="H72" s="33"/>
      <c r="I72" s="33"/>
      <c r="J72" s="33"/>
      <c r="K72" s="33"/>
      <c r="X72" s="167"/>
      <c r="Y72" s="167"/>
      <c r="Z72" s="167"/>
      <c r="AA72" s="167"/>
      <c r="AB72" s="167"/>
      <c r="AC72" s="167"/>
      <c r="AD72" s="167"/>
      <c r="AE72" s="167"/>
      <c r="AF72" s="167"/>
    </row>
    <row r="73" spans="1:32" hidden="1" x14ac:dyDescent="0.15">
      <c r="A73" s="31">
        <f>'Algemene informatie'!B17</f>
        <v>0</v>
      </c>
      <c r="B73" s="32">
        <f>Staatssteun!D73-Staatssteun!E73-Staatssteun!F73</f>
        <v>0</v>
      </c>
      <c r="C73" s="58">
        <f>I63-B73</f>
        <v>0</v>
      </c>
      <c r="D73" s="32">
        <f>'Begroting pp 8'!M24-U63</f>
        <v>0</v>
      </c>
      <c r="E73" s="32">
        <f>'Financiering project'!E37-D88</f>
        <v>0</v>
      </c>
      <c r="F73" s="32">
        <f>'Financiering project'!G37</f>
        <v>0</v>
      </c>
      <c r="G73" s="33"/>
      <c r="H73" s="33"/>
      <c r="I73" s="33"/>
      <c r="J73" s="33"/>
      <c r="K73" s="33"/>
      <c r="X73" s="167"/>
      <c r="Y73" s="167"/>
      <c r="Z73" s="167"/>
      <c r="AA73" s="167"/>
      <c r="AB73" s="167"/>
      <c r="AC73" s="167"/>
      <c r="AD73" s="167"/>
      <c r="AE73" s="167"/>
      <c r="AF73" s="167"/>
    </row>
    <row r="74" spans="1:32" hidden="1" x14ac:dyDescent="0.15">
      <c r="A74" s="31">
        <f>'Algemene informatie'!B18</f>
        <v>0</v>
      </c>
      <c r="B74" s="32">
        <f>Staatssteun!D74-Staatssteun!E74-Staatssteun!F74</f>
        <v>0</v>
      </c>
      <c r="C74" s="58">
        <f>J63-B74</f>
        <v>0</v>
      </c>
      <c r="D74" s="32">
        <f>'Begroting pp 9'!M24-V63</f>
        <v>0</v>
      </c>
      <c r="E74" s="32">
        <f>'Financiering project'!E38-D89</f>
        <v>0</v>
      </c>
      <c r="F74" s="32">
        <f>'Financiering project'!G38</f>
        <v>0</v>
      </c>
      <c r="G74" s="33"/>
      <c r="H74" s="33"/>
      <c r="I74" s="33"/>
      <c r="J74" s="33"/>
      <c r="K74" s="33"/>
      <c r="X74" s="167"/>
      <c r="Y74" s="167"/>
      <c r="Z74" s="167"/>
      <c r="AA74" s="167"/>
      <c r="AB74" s="167"/>
      <c r="AC74" s="167"/>
      <c r="AD74" s="167"/>
      <c r="AE74" s="167"/>
      <c r="AF74" s="167"/>
    </row>
    <row r="75" spans="1:32" hidden="1" x14ac:dyDescent="0.15">
      <c r="A75" s="31">
        <f>'Algemene informatie'!B19</f>
        <v>0</v>
      </c>
      <c r="B75" s="32">
        <f>Staatssteun!D75-Staatssteun!E75-Staatssteun!F75</f>
        <v>0</v>
      </c>
      <c r="C75" s="58">
        <f>K63-B75</f>
        <v>0</v>
      </c>
      <c r="D75" s="32">
        <f>'Begroting pp 10'!M24-W63</f>
        <v>0</v>
      </c>
      <c r="E75" s="32">
        <f>'Financiering project'!E39-D90</f>
        <v>0</v>
      </c>
      <c r="F75" s="32">
        <f>'Financiering project'!G39</f>
        <v>0</v>
      </c>
      <c r="G75" s="33"/>
      <c r="H75" s="33"/>
      <c r="I75" s="33"/>
      <c r="J75" s="33"/>
      <c r="K75" s="33"/>
      <c r="X75" s="167"/>
      <c r="Y75" s="167"/>
      <c r="Z75" s="167"/>
      <c r="AA75" s="167"/>
      <c r="AB75" s="167"/>
      <c r="AC75" s="167"/>
      <c r="AD75" s="167"/>
      <c r="AE75" s="167"/>
      <c r="AF75" s="167"/>
    </row>
    <row r="76" spans="1:32" hidden="1" x14ac:dyDescent="0.15">
      <c r="A76" s="34" t="s">
        <v>70</v>
      </c>
      <c r="B76" s="35">
        <f>SUM(B66:B75)</f>
        <v>0</v>
      </c>
      <c r="C76" s="35">
        <f>SUM(C66:C75)</f>
        <v>0</v>
      </c>
      <c r="D76" s="33"/>
      <c r="E76" s="33"/>
      <c r="F76" s="33"/>
      <c r="G76" s="33"/>
      <c r="H76" s="33"/>
      <c r="I76" s="33"/>
      <c r="J76" s="33"/>
      <c r="K76" s="33"/>
      <c r="X76" s="167"/>
      <c r="Y76" s="167"/>
      <c r="Z76" s="167"/>
      <c r="AA76" s="167"/>
      <c r="AB76" s="167"/>
      <c r="AC76" s="167"/>
      <c r="AD76" s="167"/>
      <c r="AE76" s="167"/>
      <c r="AF76" s="167"/>
    </row>
    <row r="77" spans="1:32" hidden="1" x14ac:dyDescent="0.15">
      <c r="A77" s="36"/>
      <c r="B77" s="33"/>
      <c r="C77" s="33"/>
      <c r="D77" s="33"/>
      <c r="E77" s="33"/>
      <c r="F77" s="33"/>
      <c r="G77" s="33"/>
      <c r="H77" s="33"/>
      <c r="I77" s="33"/>
      <c r="J77" s="33"/>
      <c r="K77" s="33"/>
      <c r="X77" s="167"/>
      <c r="Y77" s="167"/>
      <c r="Z77" s="167"/>
      <c r="AA77" s="167"/>
      <c r="AB77" s="167"/>
      <c r="AC77" s="167"/>
      <c r="AD77" s="167"/>
      <c r="AE77" s="167"/>
      <c r="AF77" s="167"/>
    </row>
    <row r="78" spans="1:32" hidden="1" x14ac:dyDescent="0.15">
      <c r="A78" s="36"/>
      <c r="B78" s="33"/>
      <c r="C78" s="33"/>
      <c r="D78" s="33"/>
      <c r="E78" s="33"/>
      <c r="F78" s="33"/>
      <c r="G78" s="33"/>
      <c r="H78" s="33"/>
      <c r="I78" s="33"/>
      <c r="J78" s="33"/>
      <c r="K78" s="33"/>
      <c r="X78" s="167"/>
      <c r="Y78" s="167"/>
      <c r="Z78" s="167"/>
      <c r="AA78" s="167"/>
      <c r="AB78" s="167"/>
      <c r="AC78" s="167"/>
      <c r="AD78" s="167"/>
      <c r="AE78" s="167"/>
      <c r="AF78" s="167"/>
    </row>
    <row r="79" spans="1:32" hidden="1" x14ac:dyDescent="0.15">
      <c r="A79" s="36"/>
      <c r="B79" s="33"/>
      <c r="C79" s="33"/>
      <c r="D79" s="33"/>
      <c r="E79" s="33"/>
      <c r="F79" s="33"/>
      <c r="G79" s="33"/>
      <c r="H79" s="33"/>
      <c r="I79" s="33"/>
      <c r="J79" s="33"/>
      <c r="K79" s="33"/>
      <c r="X79" s="167"/>
      <c r="Y79" s="167"/>
      <c r="Z79" s="167"/>
      <c r="AA79" s="167"/>
      <c r="AB79" s="167"/>
      <c r="AC79" s="167"/>
      <c r="AD79" s="167"/>
      <c r="AE79" s="167"/>
      <c r="AF79" s="167"/>
    </row>
    <row r="80" spans="1:32" ht="45.75" hidden="1" customHeight="1" x14ac:dyDescent="0.15">
      <c r="A80" s="65" t="s">
        <v>71</v>
      </c>
      <c r="B80" s="48" t="s">
        <v>72</v>
      </c>
      <c r="C80" s="60" t="s">
        <v>73</v>
      </c>
      <c r="D80" s="69" t="s">
        <v>74</v>
      </c>
      <c r="E80" s="33"/>
      <c r="F80" s="33"/>
      <c r="G80" s="33"/>
      <c r="H80" s="33"/>
      <c r="I80" s="33"/>
      <c r="J80" s="33"/>
      <c r="K80" s="33"/>
      <c r="X80" s="167"/>
      <c r="Y80" s="167"/>
      <c r="Z80" s="167"/>
      <c r="AA80" s="167"/>
      <c r="AB80" s="167"/>
      <c r="AC80" s="167"/>
      <c r="AD80" s="167"/>
      <c r="AE80" s="167"/>
      <c r="AF80" s="167"/>
    </row>
    <row r="81" spans="1:32" hidden="1" x14ac:dyDescent="0.15">
      <c r="A81" s="31">
        <f>'Algemene informatie'!B10</f>
        <v>0</v>
      </c>
      <c r="B81" s="62">
        <f>N63</f>
        <v>0</v>
      </c>
      <c r="C81" s="29">
        <f>N64</f>
        <v>0</v>
      </c>
      <c r="D81" s="70">
        <f>B81-C81</f>
        <v>0</v>
      </c>
      <c r="X81" s="167"/>
      <c r="Y81" s="167"/>
      <c r="Z81" s="167"/>
      <c r="AA81" s="167"/>
      <c r="AB81" s="167"/>
      <c r="AC81" s="167"/>
      <c r="AD81" s="167"/>
      <c r="AE81" s="167"/>
      <c r="AF81" s="167"/>
    </row>
    <row r="82" spans="1:32" hidden="1" x14ac:dyDescent="0.15">
      <c r="A82" s="31">
        <f>'Algemene informatie'!B11</f>
        <v>0</v>
      </c>
      <c r="B82" s="62">
        <f>O63</f>
        <v>0</v>
      </c>
      <c r="C82" s="29">
        <f>O64</f>
        <v>0</v>
      </c>
      <c r="D82" s="70">
        <f t="shared" ref="D82:D90" si="3">B82-C82</f>
        <v>0</v>
      </c>
      <c r="X82" s="167"/>
      <c r="Y82" s="167"/>
      <c r="Z82" s="167"/>
      <c r="AA82" s="167"/>
      <c r="AB82" s="167"/>
      <c r="AC82" s="167"/>
      <c r="AD82" s="167"/>
      <c r="AE82" s="167"/>
      <c r="AF82" s="167"/>
    </row>
    <row r="83" spans="1:32" hidden="1" x14ac:dyDescent="0.15">
      <c r="A83" s="31">
        <f>'Algemene informatie'!B12</f>
        <v>0</v>
      </c>
      <c r="B83" s="62">
        <f>P63</f>
        <v>0</v>
      </c>
      <c r="C83" s="29">
        <f>P64</f>
        <v>0</v>
      </c>
      <c r="D83" s="70">
        <f t="shared" si="3"/>
        <v>0</v>
      </c>
      <c r="X83" s="167"/>
      <c r="Y83" s="167"/>
      <c r="Z83" s="167"/>
      <c r="AA83" s="167"/>
      <c r="AB83" s="167"/>
      <c r="AC83" s="167"/>
      <c r="AD83" s="167"/>
      <c r="AE83" s="167"/>
      <c r="AF83" s="167"/>
    </row>
    <row r="84" spans="1:32" hidden="1" x14ac:dyDescent="0.15">
      <c r="A84" s="31">
        <f>'Algemene informatie'!B13</f>
        <v>0</v>
      </c>
      <c r="B84" s="62">
        <f>Q63</f>
        <v>0</v>
      </c>
      <c r="C84" s="29">
        <f>Q64</f>
        <v>0</v>
      </c>
      <c r="D84" s="70">
        <f t="shared" si="3"/>
        <v>0</v>
      </c>
      <c r="X84" s="167"/>
      <c r="Y84" s="167"/>
      <c r="Z84" s="167"/>
      <c r="AA84" s="167"/>
      <c r="AB84" s="167"/>
      <c r="AC84" s="167"/>
      <c r="AD84" s="167"/>
      <c r="AE84" s="167"/>
      <c r="AF84" s="167"/>
    </row>
    <row r="85" spans="1:32" hidden="1" x14ac:dyDescent="0.15">
      <c r="A85" s="31">
        <f>'Algemene informatie'!B14</f>
        <v>0</v>
      </c>
      <c r="B85" s="62">
        <f>R63</f>
        <v>0</v>
      </c>
      <c r="C85" s="29">
        <f>R64</f>
        <v>0</v>
      </c>
      <c r="D85" s="70">
        <f t="shared" si="3"/>
        <v>0</v>
      </c>
      <c r="X85" s="167"/>
      <c r="Y85" s="167"/>
      <c r="Z85" s="167"/>
      <c r="AA85" s="167"/>
      <c r="AB85" s="167"/>
      <c r="AC85" s="167"/>
      <c r="AD85" s="167"/>
      <c r="AE85" s="167"/>
      <c r="AF85" s="167"/>
    </row>
    <row r="86" spans="1:32" hidden="1" x14ac:dyDescent="0.15">
      <c r="A86" s="31">
        <f>'Algemene informatie'!B15</f>
        <v>0</v>
      </c>
      <c r="B86" s="62">
        <f>S63</f>
        <v>0</v>
      </c>
      <c r="C86" s="29">
        <f>S64</f>
        <v>0</v>
      </c>
      <c r="D86" s="70">
        <f t="shared" si="3"/>
        <v>0</v>
      </c>
      <c r="X86" s="167"/>
      <c r="Y86" s="167"/>
      <c r="Z86" s="167"/>
      <c r="AA86" s="167"/>
      <c r="AB86" s="167"/>
      <c r="AC86" s="167"/>
      <c r="AD86" s="167"/>
      <c r="AE86" s="167"/>
      <c r="AF86" s="167"/>
    </row>
    <row r="87" spans="1:32" hidden="1" x14ac:dyDescent="0.15">
      <c r="A87" s="31">
        <f>'Algemene informatie'!B16</f>
        <v>0</v>
      </c>
      <c r="B87" s="62">
        <f>T63</f>
        <v>0</v>
      </c>
      <c r="C87" s="29">
        <f>T64</f>
        <v>0</v>
      </c>
      <c r="D87" s="70">
        <f t="shared" si="3"/>
        <v>0</v>
      </c>
      <c r="X87" s="167"/>
      <c r="Y87" s="167"/>
      <c r="Z87" s="167"/>
      <c r="AA87" s="167"/>
      <c r="AB87" s="167"/>
      <c r="AC87" s="167"/>
      <c r="AD87" s="167"/>
      <c r="AE87" s="167"/>
      <c r="AF87" s="167"/>
    </row>
    <row r="88" spans="1:32" hidden="1" x14ac:dyDescent="0.15">
      <c r="A88" s="31">
        <f>'Algemene informatie'!B17</f>
        <v>0</v>
      </c>
      <c r="B88" s="62">
        <f>U63</f>
        <v>0</v>
      </c>
      <c r="C88" s="29">
        <f>U64</f>
        <v>0</v>
      </c>
      <c r="D88" s="70">
        <f t="shared" si="3"/>
        <v>0</v>
      </c>
      <c r="X88" s="167"/>
      <c r="Y88" s="167"/>
      <c r="Z88" s="167"/>
      <c r="AA88" s="167"/>
      <c r="AB88" s="167"/>
      <c r="AC88" s="167"/>
      <c r="AD88" s="167"/>
      <c r="AE88" s="167"/>
      <c r="AF88" s="167"/>
    </row>
    <row r="89" spans="1:32" hidden="1" x14ac:dyDescent="0.15">
      <c r="A89" s="31">
        <f>'Algemene informatie'!B18</f>
        <v>0</v>
      </c>
      <c r="B89" s="62">
        <f>V63</f>
        <v>0</v>
      </c>
      <c r="C89" s="29">
        <f>V64</f>
        <v>0</v>
      </c>
      <c r="D89" s="70">
        <f t="shared" si="3"/>
        <v>0</v>
      </c>
      <c r="X89" s="167"/>
      <c r="Y89" s="167"/>
      <c r="Z89" s="167"/>
      <c r="AA89" s="167"/>
      <c r="AB89" s="167"/>
      <c r="AC89" s="167"/>
      <c r="AD89" s="167"/>
      <c r="AE89" s="167"/>
      <c r="AF89" s="167"/>
    </row>
    <row r="90" spans="1:32" hidden="1" x14ac:dyDescent="0.15">
      <c r="A90" s="31">
        <f>'Algemene informatie'!B19</f>
        <v>0</v>
      </c>
      <c r="B90" s="62">
        <f>W63</f>
        <v>0</v>
      </c>
      <c r="C90" s="29">
        <f>W64</f>
        <v>0</v>
      </c>
      <c r="D90" s="70">
        <f t="shared" si="3"/>
        <v>0</v>
      </c>
      <c r="X90" s="167"/>
      <c r="Y90" s="167"/>
      <c r="Z90" s="167"/>
      <c r="AA90" s="167"/>
      <c r="AB90" s="167"/>
      <c r="AC90" s="167"/>
      <c r="AD90" s="167"/>
      <c r="AE90" s="167"/>
      <c r="AF90" s="167"/>
    </row>
    <row r="91" spans="1:32" hidden="1" x14ac:dyDescent="0.15">
      <c r="B91" s="49">
        <f>SUM(B81:B90)</f>
        <v>0</v>
      </c>
      <c r="C91" s="59">
        <f>SUM(C81:C90)</f>
        <v>0</v>
      </c>
      <c r="D91" s="29">
        <f>SUM(D81:D90)</f>
        <v>0</v>
      </c>
      <c r="X91" s="167"/>
      <c r="Y91" s="167"/>
      <c r="Z91" s="167"/>
      <c r="AA91" s="167"/>
      <c r="AB91" s="167"/>
      <c r="AC91" s="167"/>
      <c r="AD91" s="167"/>
      <c r="AE91" s="167"/>
      <c r="AF91" s="167"/>
    </row>
    <row r="92" spans="1:32" hidden="1" x14ac:dyDescent="0.15">
      <c r="X92" s="167"/>
      <c r="Y92" s="167"/>
      <c r="Z92" s="167"/>
      <c r="AA92" s="167"/>
      <c r="AB92" s="167"/>
      <c r="AC92" s="167"/>
      <c r="AD92" s="167"/>
      <c r="AE92" s="167"/>
      <c r="AF92" s="167"/>
    </row>
    <row r="93" spans="1:32" hidden="1" x14ac:dyDescent="0.15">
      <c r="X93" s="167"/>
      <c r="Y93" s="167"/>
      <c r="Z93" s="167"/>
      <c r="AA93" s="167"/>
      <c r="AB93" s="167"/>
      <c r="AC93" s="167"/>
      <c r="AD93" s="167"/>
      <c r="AE93" s="167"/>
      <c r="AF93" s="167"/>
    </row>
    <row r="94" spans="1:32" x14ac:dyDescent="0.15">
      <c r="X94" s="167"/>
      <c r="Y94" s="167"/>
      <c r="Z94" s="167"/>
      <c r="AA94" s="167"/>
      <c r="AB94" s="167"/>
      <c r="AC94" s="167"/>
      <c r="AD94" s="167"/>
      <c r="AE94" s="167"/>
      <c r="AF94" s="167"/>
    </row>
    <row r="95" spans="1:32" x14ac:dyDescent="0.15">
      <c r="X95" s="167"/>
      <c r="Y95" s="167"/>
      <c r="Z95" s="167"/>
      <c r="AA95" s="167"/>
      <c r="AB95" s="167"/>
      <c r="AC95" s="167"/>
      <c r="AD95" s="167"/>
      <c r="AE95" s="167"/>
      <c r="AF95" s="167"/>
    </row>
    <row r="96" spans="1:32" x14ac:dyDescent="0.15">
      <c r="X96" s="167"/>
      <c r="Y96" s="167"/>
      <c r="Z96" s="167"/>
      <c r="AA96" s="167"/>
      <c r="AB96" s="167"/>
      <c r="AC96" s="167"/>
      <c r="AD96" s="167"/>
      <c r="AE96" s="167"/>
      <c r="AF96" s="167"/>
    </row>
    <row r="97" spans="24:32" x14ac:dyDescent="0.15">
      <c r="X97" s="167"/>
      <c r="Y97" s="167"/>
      <c r="Z97" s="167"/>
      <c r="AA97" s="167"/>
      <c r="AB97" s="167"/>
      <c r="AC97" s="167"/>
      <c r="AD97" s="167"/>
      <c r="AE97" s="167"/>
      <c r="AF97" s="167"/>
    </row>
    <row r="98" spans="24:32" x14ac:dyDescent="0.15">
      <c r="X98" s="167"/>
      <c r="Y98" s="167"/>
      <c r="Z98" s="167"/>
      <c r="AA98" s="167"/>
      <c r="AB98" s="167"/>
      <c r="AC98" s="167"/>
      <c r="AD98" s="167"/>
      <c r="AE98" s="167"/>
      <c r="AF98" s="167"/>
    </row>
    <row r="99" spans="24:32" x14ac:dyDescent="0.15">
      <c r="X99" s="167"/>
      <c r="Y99" s="167"/>
      <c r="Z99" s="167"/>
      <c r="AA99" s="167"/>
      <c r="AB99" s="167"/>
      <c r="AC99" s="167"/>
      <c r="AD99" s="167"/>
      <c r="AE99" s="167"/>
      <c r="AF99" s="167"/>
    </row>
    <row r="100" spans="24:32" x14ac:dyDescent="0.15">
      <c r="X100" s="167"/>
      <c r="Y100" s="167"/>
      <c r="Z100" s="167"/>
      <c r="AA100" s="167"/>
      <c r="AB100" s="167"/>
      <c r="AC100" s="167"/>
      <c r="AD100" s="167"/>
      <c r="AE100" s="167"/>
      <c r="AF100" s="167"/>
    </row>
    <row r="101" spans="24:32" x14ac:dyDescent="0.15">
      <c r="X101" s="167"/>
      <c r="Y101" s="167"/>
      <c r="Z101" s="167"/>
      <c r="AA101" s="167"/>
      <c r="AB101" s="167"/>
      <c r="AC101" s="167"/>
      <c r="AD101" s="167"/>
      <c r="AE101" s="167"/>
      <c r="AF101" s="167"/>
    </row>
    <row r="102" spans="24:32" x14ac:dyDescent="0.15">
      <c r="X102" s="167"/>
      <c r="Y102" s="167"/>
      <c r="Z102" s="167"/>
      <c r="AA102" s="167"/>
      <c r="AB102" s="167"/>
      <c r="AC102" s="167"/>
      <c r="AD102" s="167"/>
      <c r="AE102" s="167"/>
      <c r="AF102" s="167"/>
    </row>
    <row r="103" spans="24:32" x14ac:dyDescent="0.15">
      <c r="X103" s="167"/>
      <c r="Y103" s="167"/>
      <c r="Z103" s="167"/>
      <c r="AA103" s="167"/>
      <c r="AB103" s="167"/>
      <c r="AC103" s="167"/>
      <c r="AD103" s="167"/>
      <c r="AE103" s="167"/>
      <c r="AF103" s="167"/>
    </row>
    <row r="104" spans="24:32" x14ac:dyDescent="0.15">
      <c r="X104" s="167"/>
      <c r="Y104" s="167"/>
      <c r="Z104" s="167"/>
      <c r="AA104" s="167"/>
      <c r="AB104" s="167"/>
      <c r="AC104" s="167"/>
      <c r="AD104" s="167"/>
      <c r="AE104" s="167"/>
      <c r="AF104" s="167"/>
    </row>
    <row r="105" spans="24:32" x14ac:dyDescent="0.15">
      <c r="X105" s="167"/>
      <c r="Y105" s="167"/>
      <c r="Z105" s="167"/>
      <c r="AA105" s="167"/>
      <c r="AB105" s="167"/>
      <c r="AC105" s="167"/>
      <c r="AD105" s="167"/>
      <c r="AE105" s="167"/>
      <c r="AF105" s="167"/>
    </row>
    <row r="106" spans="24:32" x14ac:dyDescent="0.15">
      <c r="X106" s="167"/>
      <c r="Y106" s="167"/>
      <c r="Z106" s="167"/>
      <c r="AA106" s="167"/>
      <c r="AB106" s="167"/>
      <c r="AC106" s="167"/>
      <c r="AD106" s="167"/>
      <c r="AE106" s="167"/>
      <c r="AF106" s="167"/>
    </row>
    <row r="107" spans="24:32" x14ac:dyDescent="0.15">
      <c r="X107" s="167"/>
      <c r="Y107" s="167"/>
      <c r="Z107" s="167"/>
      <c r="AA107" s="167"/>
      <c r="AB107" s="167"/>
      <c r="AC107" s="167"/>
      <c r="AD107" s="167"/>
      <c r="AE107" s="167"/>
      <c r="AF107" s="167"/>
    </row>
    <row r="108" spans="24:32" x14ac:dyDescent="0.15">
      <c r="X108" s="167"/>
      <c r="Y108" s="167"/>
      <c r="Z108" s="167"/>
      <c r="AA108" s="167"/>
      <c r="AB108" s="167"/>
      <c r="AC108" s="167"/>
      <c r="AD108" s="167"/>
      <c r="AE108" s="167"/>
      <c r="AF108" s="167"/>
    </row>
    <row r="109" spans="24:32" x14ac:dyDescent="0.15">
      <c r="X109" s="167"/>
      <c r="Y109" s="167"/>
      <c r="Z109" s="167"/>
      <c r="AA109" s="167"/>
      <c r="AB109" s="167"/>
      <c r="AC109" s="167"/>
      <c r="AD109" s="167"/>
      <c r="AE109" s="167"/>
      <c r="AF109" s="167"/>
    </row>
    <row r="110" spans="24:32" x14ac:dyDescent="0.15">
      <c r="X110" s="167"/>
      <c r="Y110" s="167"/>
      <c r="Z110" s="167"/>
      <c r="AA110" s="167"/>
      <c r="AB110" s="167"/>
      <c r="AC110" s="167"/>
      <c r="AD110" s="167"/>
      <c r="AE110" s="167"/>
      <c r="AF110" s="167"/>
    </row>
    <row r="111" spans="24:32" x14ac:dyDescent="0.15">
      <c r="X111" s="167"/>
      <c r="Y111" s="167"/>
      <c r="Z111" s="167"/>
      <c r="AA111" s="167"/>
      <c r="AB111" s="167"/>
      <c r="AC111" s="167"/>
      <c r="AD111" s="167"/>
      <c r="AE111" s="167"/>
      <c r="AF111" s="167"/>
    </row>
    <row r="112" spans="24:32" x14ac:dyDescent="0.15">
      <c r="X112" s="167"/>
      <c r="Y112" s="167"/>
      <c r="Z112" s="167"/>
      <c r="AA112" s="167"/>
      <c r="AB112" s="167"/>
      <c r="AC112" s="167"/>
      <c r="AD112" s="167"/>
      <c r="AE112" s="167"/>
      <c r="AF112" s="167"/>
    </row>
    <row r="113" spans="24:32" x14ac:dyDescent="0.15">
      <c r="X113" s="167"/>
      <c r="Y113" s="167"/>
      <c r="Z113" s="167"/>
      <c r="AA113" s="167"/>
      <c r="AB113" s="167"/>
      <c r="AC113" s="167"/>
      <c r="AD113" s="167"/>
      <c r="AE113" s="167"/>
      <c r="AF113" s="167"/>
    </row>
    <row r="114" spans="24:32" x14ac:dyDescent="0.15">
      <c r="X114" s="167"/>
      <c r="Y114" s="167"/>
      <c r="Z114" s="167"/>
      <c r="AA114" s="167"/>
      <c r="AB114" s="167"/>
      <c r="AC114" s="167"/>
      <c r="AD114" s="167"/>
      <c r="AE114" s="167"/>
      <c r="AF114" s="167"/>
    </row>
    <row r="115" spans="24:32" x14ac:dyDescent="0.15">
      <c r="X115" s="167"/>
      <c r="Y115" s="167"/>
      <c r="Z115" s="167"/>
      <c r="AA115" s="167"/>
      <c r="AB115" s="167"/>
      <c r="AC115" s="167"/>
      <c r="AD115" s="167"/>
      <c r="AE115" s="167"/>
      <c r="AF115" s="167"/>
    </row>
    <row r="116" spans="24:32" x14ac:dyDescent="0.15">
      <c r="X116" s="167"/>
      <c r="Y116" s="167"/>
      <c r="Z116" s="167"/>
      <c r="AA116" s="167"/>
      <c r="AB116" s="167"/>
      <c r="AC116" s="167"/>
      <c r="AD116" s="167"/>
      <c r="AE116" s="167"/>
      <c r="AF116" s="167"/>
    </row>
  </sheetData>
  <sheetProtection algorithmName="SHA-512" hashValue="6c9U0T5FdrsWlrGk4bhygOHTeHA+Bs4JMtweTkk2v1Sort4OlCIz4QkoPVc+zCUpdRmTxGKWbcj7oxxM9dHaWw==" saltValue="7kSE45uOvcyY/nXU8DtSMg==" spinCount="100000" sheet="1" objects="1" scenarios="1"/>
  <mergeCells count="16">
    <mergeCell ref="A1:F1"/>
    <mergeCell ref="I1:N1"/>
    <mergeCell ref="I4:M4"/>
    <mergeCell ref="A15:E15"/>
    <mergeCell ref="A3:E3"/>
    <mergeCell ref="B4:E4"/>
    <mergeCell ref="B5:E5"/>
    <mergeCell ref="B6:E6"/>
    <mergeCell ref="A8:E8"/>
    <mergeCell ref="B9:E9"/>
    <mergeCell ref="B10:E10"/>
    <mergeCell ref="A12:E12"/>
    <mergeCell ref="B13:E13"/>
    <mergeCell ref="I5:M5"/>
    <mergeCell ref="I3:M3"/>
    <mergeCell ref="B2:F2"/>
  </mergeCells>
  <conditionalFormatting sqref="C66:C76">
    <cfRule type="cellIs" dxfId="14" priority="10" operator="lessThan">
      <formula>0</formula>
    </cfRule>
  </conditionalFormatting>
  <conditionalFormatting sqref="B81:B90">
    <cfRule type="cellIs" dxfId="13" priority="6" operator="equal">
      <formula>0</formula>
    </cfRule>
    <cfRule type="cellIs" dxfId="12" priority="7" operator="equal">
      <formula>200000</formula>
    </cfRule>
    <cfRule type="cellIs" dxfId="11" priority="8" operator="lessThan">
      <formula>200000</formula>
    </cfRule>
    <cfRule type="cellIs" priority="9" operator="lessThanOrEqual">
      <formula>200000</formula>
    </cfRule>
    <cfRule type="cellIs" dxfId="10" priority="40" operator="greaterThan">
      <formula>200000</formula>
    </cfRule>
  </conditionalFormatting>
  <dataValidations count="1">
    <dataValidation type="list" allowBlank="1" showInputMessage="1" showErrorMessage="1" prompt="Kies Ja of Nee" sqref="N3:N5 F4:F6 F9:F10 F13" xr:uid="{00000000-0002-0000-0200-000000000000}">
      <formula1>"Ja,Nee"</formula1>
    </dataValidation>
  </dataValidations>
  <pageMargins left="0.70866141732283472" right="0.70866141732283472" top="0.74803149606299213" bottom="0.74803149606299213" header="0.31496062992125984" footer="0.31496062992125984"/>
  <pageSetup paperSize="9" scale="76" orientation="landscape" r:id="rId1"/>
  <extLst>
    <ext xmlns:x14="http://schemas.microsoft.com/office/spreadsheetml/2009/9/main" uri="{78C0D931-6437-407d-A8EE-F0AAD7539E65}">
      <x14:conditionalFormattings>
        <x14:conditionalFormatting xmlns:xm="http://schemas.microsoft.com/office/excel/2006/main">
          <x14:cfRule type="expression" priority="39" id="{EF33C2AE-D355-4354-AA57-BC86FFB7B761}">
            <xm:f>'Algemene informatie'!$C$7='Algemene informatie'!$AB$2</xm:f>
            <x14:dxf>
              <fill>
                <patternFill patternType="lightTrellis">
                  <bgColor theme="0" tint="-0.499984740745262"/>
                </patternFill>
              </fill>
            </x14:dxf>
          </x14:cfRule>
          <xm:sqref>G4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1"/>
  </sheetPr>
  <dimension ref="A1:BH73"/>
  <sheetViews>
    <sheetView workbookViewId="0">
      <selection activeCell="F1" sqref="F1"/>
    </sheetView>
  </sheetViews>
  <sheetFormatPr defaultRowHeight="11.25" x14ac:dyDescent="0.15"/>
  <cols>
    <col min="1" max="1" width="64.625" bestFit="1" customWidth="1"/>
    <col min="2" max="2" width="10.625" customWidth="1"/>
    <col min="4" max="12" width="9" customWidth="1"/>
    <col min="13" max="13" width="11.375" customWidth="1"/>
    <col min="14" max="24" width="9" customWidth="1"/>
    <col min="26" max="35" width="9" customWidth="1"/>
    <col min="50" max="50" width="12.5" customWidth="1"/>
  </cols>
  <sheetData>
    <row r="1" spans="1:60" ht="84.75" customHeight="1" x14ac:dyDescent="0.15">
      <c r="A1" s="20" t="s">
        <v>75</v>
      </c>
      <c r="B1" s="18">
        <f>A26</f>
        <v>0</v>
      </c>
      <c r="C1" s="18">
        <f>A27</f>
        <v>0</v>
      </c>
      <c r="D1" s="18">
        <f>A28</f>
        <v>0</v>
      </c>
      <c r="E1" s="18">
        <f>A29</f>
        <v>0</v>
      </c>
      <c r="F1" s="18">
        <f>A30</f>
        <v>0</v>
      </c>
      <c r="G1" s="18">
        <f>A31</f>
        <v>0</v>
      </c>
      <c r="H1" s="18">
        <f>A32</f>
        <v>0</v>
      </c>
      <c r="I1" s="18">
        <f>A33</f>
        <v>0</v>
      </c>
      <c r="J1" s="18">
        <f>A34</f>
        <v>0</v>
      </c>
      <c r="K1" s="18">
        <f>A35</f>
        <v>0</v>
      </c>
      <c r="M1" s="20" t="s">
        <v>76</v>
      </c>
      <c r="N1" s="18">
        <f>A26</f>
        <v>0</v>
      </c>
      <c r="O1" s="18">
        <f>A27</f>
        <v>0</v>
      </c>
      <c r="P1" s="18">
        <f>A28</f>
        <v>0</v>
      </c>
      <c r="Q1" s="18">
        <f>A29</f>
        <v>0</v>
      </c>
      <c r="R1" s="18">
        <f>A30</f>
        <v>0</v>
      </c>
      <c r="S1" s="18">
        <f>A31</f>
        <v>0</v>
      </c>
      <c r="T1" s="18">
        <f>A32</f>
        <v>0</v>
      </c>
      <c r="U1" s="18">
        <f>A33</f>
        <v>0</v>
      </c>
      <c r="V1" s="18">
        <f>A34</f>
        <v>0</v>
      </c>
      <c r="W1" s="18">
        <f>A35</f>
        <v>0</v>
      </c>
      <c r="Y1" s="20" t="s">
        <v>77</v>
      </c>
      <c r="Z1" s="18">
        <f>A26</f>
        <v>0</v>
      </c>
      <c r="AA1" s="18">
        <f>A27</f>
        <v>0</v>
      </c>
      <c r="AB1" s="18">
        <f>A28</f>
        <v>0</v>
      </c>
      <c r="AC1" s="18">
        <f>A29</f>
        <v>0</v>
      </c>
      <c r="AD1" s="18">
        <f>A30</f>
        <v>0</v>
      </c>
      <c r="AE1" s="18">
        <f>A31</f>
        <v>0</v>
      </c>
      <c r="AF1" s="18">
        <f>A32</f>
        <v>0</v>
      </c>
      <c r="AG1" s="18">
        <f>A33</f>
        <v>0</v>
      </c>
      <c r="AH1" s="18">
        <f>A34</f>
        <v>0</v>
      </c>
      <c r="AI1" s="18">
        <f>A35</f>
        <v>0</v>
      </c>
      <c r="AK1" s="20" t="s">
        <v>78</v>
      </c>
      <c r="AL1" s="18">
        <f>A26</f>
        <v>0</v>
      </c>
      <c r="AM1" s="18">
        <f>A27</f>
        <v>0</v>
      </c>
      <c r="AN1" s="18">
        <f>A28</f>
        <v>0</v>
      </c>
      <c r="AO1" s="18">
        <f>A29</f>
        <v>0</v>
      </c>
      <c r="AP1" s="18">
        <f>A30</f>
        <v>0</v>
      </c>
      <c r="AQ1" s="18">
        <f>A31</f>
        <v>0</v>
      </c>
      <c r="AR1" s="18">
        <f>A32</f>
        <v>0</v>
      </c>
      <c r="AS1" s="18">
        <f>A33</f>
        <v>0</v>
      </c>
      <c r="AT1" s="18">
        <f>A34</f>
        <v>0</v>
      </c>
      <c r="AU1" s="18">
        <f>A35</f>
        <v>0</v>
      </c>
      <c r="AX1" s="20" t="s">
        <v>59</v>
      </c>
      <c r="AY1" s="18">
        <f>N26</f>
        <v>0</v>
      </c>
      <c r="AZ1" s="18">
        <f>N27</f>
        <v>0</v>
      </c>
      <c r="BA1" s="18">
        <f>N28</f>
        <v>0</v>
      </c>
      <c r="BB1" s="18">
        <f>N29</f>
        <v>0</v>
      </c>
      <c r="BC1" s="18">
        <f>N30</f>
        <v>0</v>
      </c>
      <c r="BD1" s="18">
        <f>N31</f>
        <v>0</v>
      </c>
      <c r="BE1" s="18">
        <f>N32</f>
        <v>0</v>
      </c>
      <c r="BF1" s="18">
        <f>N33</f>
        <v>0</v>
      </c>
      <c r="BG1" s="18">
        <f>N34</f>
        <v>0</v>
      </c>
      <c r="BH1" s="18">
        <f>N35</f>
        <v>0</v>
      </c>
    </row>
    <row r="2" spans="1:60" x14ac:dyDescent="0.15">
      <c r="A2" s="19">
        <v>1</v>
      </c>
      <c r="B2" s="53">
        <f>IF(AND($D$26="Klein",D40="Ind",$G$25="Ja"),0.8,IF(AND($D$26="Klein",D40="Ind",$G$26="Ja"),0.8,IF(AND($D$26="Klein",D40="Ind",$G$27="Ja"),0.8,IF(AND($D$26="Klein",D40="Ind",$G$28="Nee"),0.7,IF(AND($D$26="Klein",D40="Exp",$G$25="Ja"),0.6,IF(AND($D$26="Klein",D40="Exp",$G$26="Ja"),0.6,IF(AND($D$26="Klein",D40="Exp",$G$27="Ja"),0.45,IF(AND($D$26="Klein",D40="Exp",$G$28="Nee"),0.45,IF(AND($D$26="Middel",D40="Ind",$G$25="Ja"),0.75,IF(AND($D$26="Middel",D40="Ind",$G$26="Ja"),0.75,IF(AND($D$26="Middel",D40="Ind",$G$27="Ja"),0.75,IF(AND($D$26="Middel",D40="Ind",$G$28="Nee"),0.6,IF(AND($D$26="Middel",D40="Exp",$G$25="Ja"),0.5,IF(AND($D$26="Middel",D40="Exp",$G$26="Ja"),0.5,IF(AND($D$26="Middel",D40="Exp",$G$27="Ja"),0.35,IF(AND($D$26="Middel",D40="Exp",$G$28="Nee"),0.35,IF(AND($D$26="Groot",D40="Ind",$G$25="Ja"),0.65,IF(AND($D$26="Groot",D40="Ind",$G$26="Ja"),0.65,IF(AND($D$26="Groot",D40="Ind",$G$27="Ja"),0.65,IF(AND($D$26="Groot",D40="Ind",$G$28="Nee"),0.5,IF(AND($D$26="Groot",D40="Exp",$G$25="Ja"),0.4,IF(AND($D$26="Groot",D40="Exp",$G$26="Ja"),0.4,IF(AND($D$26="Groot",D40="Exp",$G$27="Ja"),0.25,IF(AND($D$26="Groot",D40="Exp",$G$28="Nee"),0.25,IF(AND($D$26="Kennis",D40="Ind",$G$26="Ja"),1,IF(AND($D$26="Kennis",D40="Ind",$G$27="Ja"),1,IF(AND($D$26="Kennis",D40="Ind",$G$25="Ja"),0.5,IF(AND($D$26="Kennis",D40="Ind",$G$28="Nee"),0.5,IF(AND($D$26="Kennis",D40="Exp",$G$26="Ja"),1,IF(AND($D$26="Kennis",D40="Exp",$G$27="Ja"),1,IF(AND($D$26="Kennis",D40="Exp",$G$25="Ja"),0.25,IF(AND($D$26="Kennis",D40="Exp",$G$28="Nee"),0.25,0))))))))))))))))))))))))))))))))</f>
        <v>0</v>
      </c>
      <c r="C2" s="53">
        <f>IF(AND($D$27="Klein",D40="Ind",$G$25="Ja"),0.8,IF(AND($D$27="Klein",D40="Ind",$G$26="Ja"),0.8,IF(AND($D$27="Klein",D40="Ind",$G$27="Ja"),0.8,IF(AND($D$27="Klein",D40="Ind",$G$28="Nee"),0.7,IF(AND($D$27="Klein",D40="Exp",$G$25="Ja"),0.6,IF(AND($D$27="Klein",D40="Exp",$G$26="Ja"),0.6,IF(AND($D$27="Klein",D40="Exp",$G$27="Ja"),0.45,IF(AND($D$27="Klein",D40="Exp",$G$28="Nee"),0.45,IF(AND($D$27="Middel",D40="Ind",$G$25="Ja"),0.75,IF(AND($D$27="Middel",D40="Ind",$G$26="Ja"),0.75,IF(AND($D$27="Middel",D40="Ind",$G$27="Ja"),0.75,IF(AND($D$27="Middel",D40="Ind",$G$28="Nee"),0.6,IF(AND($D$27="Middel",D40="Exp",$G$25="Ja"),0.5,IF(AND($D$27="Middel",D40="Exp",$G$26="Ja"),0.5,IF(AND($D$27="Middel",D40="Exp",$G$27="Ja"),0.35,IF(AND($D$27="Middel",D40="Exp",$G$28="Nee"),0.35,IF(AND($D$27="Groot",D40="Ind",$G$25="Ja"),0.65,IF(AND($D$27="Groot",D40="Ind",$G$26="Ja"),0.65,IF(AND($D$27="Groot",D40="Ind",$G$27="Ja"),0.65,IF(AND($D$27="Groot",D40="Ind",$G$28="Nee"),0.5,IF(AND($D$27="Groot",D40="Exp",$G$25="Ja"),0.4,IF(AND($D$27="Groot",D40="Exp",$G$26="Ja"),0.4,IF(AND($D$27="Groot",D40="Exp",$G$27="Ja"),0.25,IF(AND($D$27="Groot",D40="Exp",$G$28="Nee"),0.25,IF(AND($D$27="Kennis",D40="Ind",$G$26="Ja"),1,IF(AND($D$27="Kennis",D40="Ind",$G$27="Ja"),1,IF(AND($D$27="Kennis",D40="Ind",$G$25="Ja"),0.5,IF(AND($D$27="Kennis",D40="Ind",$G$28="Nee"),0.5,IF(AND($D$27="Kennis",D40="Exp",$G$26="Ja"),1,IF(AND($D$27="Kennis",D40="Exp",$G$27="Ja"),1,IF(AND($D$27="Kennis",D40="Exp",$G$25="Ja"),0.25,IF(AND($D$27="Kennis",D40="Exp",$G$28="Nee"),0.25,0))))))))))))))))))))))))))))))))</f>
        <v>0</v>
      </c>
      <c r="D2" s="53">
        <f>IF(AND($D$28="Klein",D40="Ind",$G$25="Ja"),0.8,IF(AND($D$28="Klein",D40="Ind",$G$26="Ja"),0.8,IF(AND($D$28="Klein",D40="Ind",$G$27="Ja"),0.8,IF(AND($D$28="Klein",D40="Ind",$G$28="Nee"),0.7,IF(AND($D$28="Klein",D40="Exp",$G$25="Ja"),0.6,IF(AND($D$28="Klein",D40="Exp",$G$26="Ja"),0.6,IF(AND($D$28="Klein",D40="Exp",$G$27="Ja"),0.45,IF(AND($D$28="Klein",D40="Exp",$G$28="Nee"),0.45,IF(AND($D$28="Middel",D40="Ind",$G$25="Ja"),0.75,IF(AND($D$28="Middel",D40="Ind",$G$26="Ja"),0.75,IF(AND($D$28="Middel",D40="Ind",$G$27="Ja"),0.75,IF(AND($D$28="Middel",D40="Ind",$G$28="Nee"),0.6,IF(AND($D$28="Middel",D40="Exp",$G$25="Ja"),0.5,IF(AND($D$28="Middel",D40="Exp",$G$26="Ja"),0.5,IF(AND($D$28="Middel",D40="Exp",$G$27="Ja"),0.35,IF(AND($D$28="Middel",D40="Exp",$G$28="Nee"),0.35,IF(AND($D$28="Groot",D40="Ind",$G$25="Ja"),0.65,IF(AND($D$28="Groot",D40="Ind",$G$26="Ja"),0.65,IF(AND($D$28="Groot",D40="Ind",$G$27="Ja"),0.65,IF(AND($D$28="Groot",D40="Ind",$G$28="Nee"),0.5,IF(AND($D$28="Groot",D40="Exp",$G$25="Ja"),0.4,IF(AND($D$28="Groot",D40="Exp",$G$26="Ja"),0.4,IF(AND($D$28="Groot",D40="Exp",$G$27="Ja"),0.25,IF(AND($D$28="Groot",D40="Exp",$G$28="Nee"),0.25,IF(AND($D$28="Kennis",D40="Ind",$G$26="Ja"),1,IF(AND($D$28="Kennis",D40="Ind",$G$27="Ja"),1,IF(AND($D$28="Kennis",D40="Ind",$G$25="Ja"),0.5,IF(AND($D$28="Kennis",D40="Ind",$G$28="Nee"),0.5,IF(AND($D$28="Kennis",D40="Exp",$G$26="Ja"),1,IF(AND($D$28="Kennis",D40="Exp",$G$27="Ja"),1,IF(AND($D$28="Kennis",D40="Exp",$G$25="Ja"),0.25,IF(AND($D$28="Kennis",D40="Exp",$G$28="Nee"),0.25,0))))))))))))))))))))))))))))))))</f>
        <v>0</v>
      </c>
      <c r="E2" s="53">
        <f>IF(AND($D$29="Klein",D40="Ind",$G$25="Ja"),0.8,IF(AND($D$29="Klein",D40="Ind",$G$26="Ja"),0.8,IF(AND($D$29="Klein",D40="Ind",$G$27="Ja"),0.8,IF(AND($D$29="Klein",D40="Ind",$G$28="Nee"),0.7,IF(AND($D$29="Klein",D40="Exp",$G$25="Ja"),0.6,IF(AND($D$29="Klein",D40="Exp",$G$26="Ja"),0.6,IF(AND($D$29="Klein",D40="Exp",$G$27="Ja"),0.45,IF(AND($D$29="Klein",D40="Exp",$G$28="Nee"),0.45,IF(AND($D$29="Middel",D40="Ind",$G$25="Ja"),0.75,IF(AND($D$29="Middel",D40="Ind",$G$26="Ja"),0.75,IF(AND($D$29="Middel",D40="Ind",$G$27="Ja"),0.75,IF(AND($D$29="Middel",D40="Ind",$G$28="Nee"),0.6,IF(AND($D$29="Middel",D40="Exp",$G$25="Ja"),0.5,IF(AND($D$29="Middel",D40="Exp",$G$26="Ja"),0.5,IF(AND($D$29="Middel",D40="Exp",$G$27="Ja"),0.35,IF(AND($D$29="Middel",D40="Exp",$G$28="Nee"),0.35,IF(AND($D$29="Groot",D40="Ind",$G$25="Ja"),0.65,IF(AND($D$29="Groot",D40="Ind",$G$26="Ja"),0.65,IF(AND($D$29="Groot",D40="Ind",$G$27="Ja"),0.65,IF(AND($D$29="Groot",D40="Ind",$G$28="Nee"),0.5,IF(AND($D$29="Groot",D40="Exp",$G$25="Ja"),0.4,IF(AND($D$29="Groot",D40="Exp",$G$26="Ja"),0.4,IF(AND($D$29="Groot",D40="Exp",$G$27="Ja"),0.25,IF(AND($D$29="Groot",D40="Exp",$G$28="Nee"),0.25,IF(AND($D$29="Kennis",D40="Ind",$G$26="Ja"),1,IF(AND($D$29="Kennis",D40="Ind",$G$27="Ja"),1,IF(AND($D$29="Kennis",D40="Ind",$G$25="Ja"),0.5,IF(AND($D$29="Kennis",D40="Ind",$G$28="Nee"),0.5,IF(AND($D$29="Kennis",D40="Exp",$G$26="Ja"),1,IF(AND($D$29="Kennis",D40="Exp",$G$27="Ja"),1,IF(AND($D$29="Kennis",D40="Exp",$G$25="Ja"),0.25,IF(AND($D$29="Kennis",D40="Exp",$G$28="Nee"),0.25,0))))))))))))))))))))))))))))))))</f>
        <v>0</v>
      </c>
      <c r="F2" s="53">
        <f>IF(AND($D$30="Klein",D40="Ind",$G$25="Ja"),0.8,IF(AND($D$30="Klein",D40="Ind",$G$26="Ja"),0.8,IF(AND($D$30="Klein",D40="Ind",$G$27="Ja"),0.8,IF(AND($D$30="Klein",D40="Ind",$G$28="Nee"),0.7,IF(AND($D$30="Klein",D40="Exp",$G$25="Ja"),0.6,IF(AND($D$30="Klein",D40="Exp",$G$26="Ja"),0.6,IF(AND($D$30="Klein",D40="Exp",$G$27="Ja"),0.45,IF(AND($D$30="Klein",D40="Exp",$G$28="Nee"),0.45,IF(AND($D$30="Middel",D40="Ind",$G$25="Ja"),0.75,IF(AND($D$30="Middel",D40="Ind",$G$26="Ja"),0.75,IF(AND($D$30="Middel",D40="Ind",$G$27="Ja"),0.75,IF(AND($D$30="Middel",D40="Ind",$G$28="Nee"),0.6,IF(AND($D$30="Middel",D40="Exp",$G$25="Ja"),0.5,IF(AND($D$30="Middel",D40="Exp",$G$26="Ja"),0.5,IF(AND($D$30="Middel",D40="Exp",$G$27="Ja"),0.35,IF(AND($D$30="Middel",D40="Exp",$G$28="Nee"),0.35,IF(AND($D$30="Groot",D40="Ind",$G$25="Ja"),0.65,IF(AND($D$30="Groot",D40="Ind",$G$26="Ja"),0.65,IF(AND($D$30="Groot",D40="Ind",$G$27="Ja"),0.65,IF(AND($D$30="Groot",D40="Ind",$G$28="Nee"),0.5,IF(AND($D$30="Groot",D40="Exp",$G$25="Ja"),0.4,IF(AND($D$30="Groot",D40="Exp",$G$26="Ja"),0.4,IF(AND($D$30="Groot",D40="Exp",$G$27="Ja"),0.25,IF(AND($D$30="Groot",D40="Exp",$G$28="Nee"),0.25,IF(AND($D$30="Kennis",D40="Ind",$G$26="Ja"),1,IF(AND($D$30="Kennis",D40="Ind",$G$27="Ja"),1,IF(AND($D$30="Kennis",D40="Ind",$G$25="Ja"),0.5,IF(AND($D$30="Kennis",D40="Ind",$G$28="Nee"),0.5,IF(AND($D$30="Kennis",D40="Exp",$G$26="Ja"),1,IF(AND($D$30="Kennis",D40="Exp",$G$27="Ja"),1,IF(AND($D$30="Kennis",D40="Exp",$G$25="Ja"),0.25,IF(AND($D$30="Kennis",D40="Exp",$G$28="Nee"),0.25,0))))))))))))))))))))))))))))))))</f>
        <v>0</v>
      </c>
      <c r="G2" s="53">
        <f>IF(AND($D$31="Klein",D40="Ind",$G$25="Ja"),0.8,IF(AND($D$31="Klein",D40="Ind",$G$26="Ja"),0.8,IF(AND($D$31="Klein",D40="Ind",$G$27="Ja"),0.8,IF(AND($D$31="Klein",D40="Ind",$G$28="Nee"),0.7,IF(AND($D$31="Klein",D40="Exp",$G$25="Ja"),0.6,IF(AND($D$31="Klein",D40="Exp",$G$26="Ja"),0.6,IF(AND($D$31="Klein",D40="Exp",$G$27="Ja"),0.45,IF(AND($D$31="Klein",D40="Exp",$G$28="Nee"),0.45,IF(AND($D$31="Middel",D40="Ind",$G$25="Ja"),0.75,IF(AND($D$31="Middel",D40="Ind",$G$26="Ja"),0.75,IF(AND($D$31="Middel",D40="Ind",$G$27="Ja"),0.75,IF(AND($D$31="Middel",D40="Ind",$G$28="Nee"),0.6,IF(AND($D$31="Middel",D40="Exp",$G$25="Ja"),0.5,IF(AND($D$31="Middel",D40="Exp",$G$26="Ja"),0.5,IF(AND($D$31="Middel",D40="Exp",$G$27="Ja"),0.35,IF(AND($D$31="Middel",D40="Exp",$G$28="Nee"),0.35,IF(AND($D$31="Groot",D40="Ind",$G$25="Ja"),0.65,IF(AND($D$31="Groot",D40="Ind",$G$26="Ja"),0.65,IF(AND($D$31="Groot",D40="Ind",$G$27="Ja"),0.65,IF(AND($D$31="Groot",D40="Ind",$G$28="Nee"),0.5,IF(AND($D$31="Groot",D40="Exp",$G$25="Ja"),0.4,IF(AND($D$31="Groot",D40="Exp",$G$26="Ja"),0.4,IF(AND($D$31="Groot",D40="Exp",$G$27="Ja"),0.25,IF(AND($D$31="Groot",D40="Exp",$G$28="Nee"),0.25,IF(AND($D$31="Kennis",D40="Ind",$G$26="Ja"),1,IF(AND($D$31="Kennis",D40="Ind",$G$27="Ja"),1,IF(AND($D$31="Kennis",D40="Ind",$G$25="Ja"),0.5,IF(AND($D$31="Kennis",D40="Ind",$G$28="Nee"),0.5,IF(AND($D$31="Kennis",D40="Exp",$G$26="Ja"),1,IF(AND($D$31="Kennis",D40="Exp",$G$27="Ja"),1,IF(AND($D$31="Kennis",D40="Exp",$G$25="Ja"),0.25,IF(AND($D$31="Kennis",D40="Exp",$G$28="Nee"),0.25,0))))))))))))))))))))))))))))))))</f>
        <v>0</v>
      </c>
      <c r="H2" s="53">
        <f>IF(AND($D$32="Klein",D40="Ind",$G$25="Ja"),0.8,IF(AND($D$32="Klein",D40="Ind",$G$26="Ja"),0.8,IF(AND($D$32="Klein",D40="Ind",$G$27="Ja"),0.8,IF(AND($D$32="Klein",D40="Ind",$G$28="Nee"),0.7,IF(AND($D$32="Klein",D40="Exp",$G$25="Ja"),0.6,IF(AND($D$32="Klein",D40="Exp",$G$26="Ja"),0.6,IF(AND($D$32="Klein",D40="Exp",$G$27="Ja"),0.45,IF(AND($D$32="Klein",D40="Exp",$G$28="Nee"),0.45,IF(AND($D$32="Middel",D40="Ind",$G$25="Ja"),0.75,IF(AND($D$32="Middel",D40="Ind",$G$26="Ja"),0.75,IF(AND($D$32="Middel",D40="Ind",$G$27="Ja"),0.75,IF(AND($D$32="Middel",D40="Ind",$G$28="Nee"),0.6,IF(AND($D$32="Middel",D40="Exp",$G$25="Ja"),0.5,IF(AND($D$32="Middel",D40="Exp",$G$26="Ja"),0.5,IF(AND($D$32="Middel",D40="Exp",$G$27="Ja"),0.35,IF(AND($D$32="Middel",D40="Exp",$G$28="Nee"),0.35,IF(AND($D$32="Groot",D40="Ind",$G$25="Ja"),0.65,IF(AND($D$32="Groot",D40="Ind",$G$26="Ja"),0.65,IF(AND($D$32="Groot",D40="Ind",$G$27="Ja"),0.65,IF(AND($D$32="Groot",D40="Ind",$G$28="Nee"),0.5,IF(AND($D$32="Groot",D40="Exp",$G$25="Ja"),0.4,IF(AND($D$32="Groot",D40="Exp",$G$26="Ja"),0.4,IF(AND($D$32="Groot",D40="Exp",$G$27="Ja"),0.25,IF(AND($D$32="Groot",D40="Exp",$G$28="Nee"),0.25,IF(AND($D$32="Kennis",D40="Ind",$G$26="Ja"),1,IF(AND($D$32="Kennis",D40="Ind",$G$27="Ja"),1,IF(AND($D$32="Kennis",D40="Ind",$G$25="Ja"),0.5,IF(AND($D$32="Kennis",D40="Ind",$G$28="Nee"),0.5,IF(AND($D$32="Kennis",D40="Exp",$G$26="Ja"),1,IF(AND($D$32="Kennis",D40="Exp",$G$27="Ja"),1,IF(AND($D$32="Kennis",D40="Exp",$G$25="Ja"),0.25,IF(AND($D$32="Kennis",D40="Exp",$G$28="Nee"),0.25,0))))))))))))))))))))))))))))))))</f>
        <v>0</v>
      </c>
      <c r="I2" s="53">
        <f>IF(AND($D$33="Klein",D40="Ind",$G$25="Ja"),0.8,IF(AND($D$33="Klein",D40="Ind",$G$26="Ja"),0.8,IF(AND($D$33="Klein",D40="Ind",$G$27="Ja"),0.8,IF(AND($D$33="Klein",D40="Ind",$G$28="Nee"),0.7,IF(AND($D$33="Klein",D40="Exp",$G$25="Ja"),0.6,IF(AND($D$33="Klein",D40="Exp",$G$26="Ja"),0.6,IF(AND($D$33="Klein",D40="Exp",$G$27="Ja"),0.45,IF(AND($D$33="Klein",D40="Exp",$G$28="Nee"),0.45,IF(AND($D$33="Middel",D40="Ind",$G$25="Ja"),0.75,IF(AND($D$33="Middel",D40="Ind",$G$26="Ja"),0.75,IF(AND($D$33="Middel",D40="Ind",$G$27="Ja"),0.75,IF(AND($D$33="Middel",D40="Ind",$G$28="Nee"),0.6,IF(AND($D$33="Middel",D40="Exp",$G$25="Ja"),0.5,IF(AND($D$33="Middel",D40="Exp",$G$26="Ja"),0.5,IF(AND($D$33="Middel",D40="Exp",$G$27="Ja"),0.35,IF(AND($D$33="Middel",D40="Exp",$G$28="Nee"),0.35,IF(AND($D$33="Groot",D40="Ind",$G$25="Ja"),0.65,IF(AND($D$33="Groot",D40="Ind",$G$26="Ja"),0.65,IF(AND($D$33="Groot",D40="Ind",$G$27="Ja"),0.65,IF(AND($D$33="Groot",D40="Ind",$G$28="Nee"),0.5,IF(AND($D$33="Groot",D40="Exp",$G$25="Ja"),0.4,IF(AND($D$33="Groot",D40="Exp",$G$26="Ja"),0.4,IF(AND($D$33="Groot",D40="Exp",$G$27="Ja"),0.25,IF(AND($D$33="Groot",D40="Exp",$G$28="Nee"),0.25,IF(AND($D$33="Kennis",D40="Ind",$G$26="Ja"),1,IF(AND($D$33="Kennis",D40="Ind",$G$27="Ja"),1,IF(AND($D$33="Kennis",D40="Ind",$G$25="Ja"),0.5,IF(AND($D$33="Kennis",D40="Ind",$G$28="Nee"),0.5,IF(AND($D$33="Kennis",D40="Exp",$G$26="Ja"),1,IF(AND($D$33="Kennis",D40="Exp",$G$27="Ja"),1,IF(AND($D$33="Kennis",D40="Exp",$G$25="Ja"),0.25,IF(AND($D$33="Kennis",D40="Exp",$G$28="Nee"),0.25,0))))))))))))))))))))))))))))))))</f>
        <v>0</v>
      </c>
      <c r="J2" s="53">
        <f>IF(AND($D$34="Klein",D40="Ind",$G$25="Ja"),0.8,IF(AND($D$34="Klein",D40="Ind",$G$26="Ja"),0.8,IF(AND($D$34="Klein",D40="Ind",$G$27="Ja"),0.8,IF(AND($D$34="Klein",D40="Ind",$G$28="Nee"),0.7,IF(AND($D$34="Klein",D40="Exp",$G$25="Ja"),0.6,IF(AND($D$34="Klein",D40="Exp",$G$26="Ja"),0.6,IF(AND($D$34="Klein",D40="Exp",$G$27="Ja"),0.45,IF(AND($D$34="Klein",D40="Exp",$G$28="Nee"),0.45,IF(AND($D$34="Middel",D40="Ind",$G$25="Ja"),0.75,IF(AND($D$34="Middel",D40="Ind",$G$26="Ja"),0.75,IF(AND($D$34="Middel",D40="Ind",$G$27="Ja"),0.75,IF(AND($D$34="Middel",D40="Ind",$G$28="Nee"),0.6,IF(AND($D$34="Middel",D40="Exp",$G$25="Ja"),0.5,IF(AND($D$34="Middel",D40="Exp",$G$26="Ja"),0.5,IF(AND($D$34="Middel",D40="Exp",$G$27="Ja"),0.35,IF(AND($D$34="Middel",D40="Exp",$G$28="Nee"),0.35,IF(AND($D$34="Groot",D40="Ind",$G$25="Ja"),0.65,IF(AND($D$34="Groot",D40="Ind",$G$26="Ja"),0.65,IF(AND($D$34="Groot",D40="Ind",$G$27="Ja"),0.65,IF(AND($D$34="Groot",D40="Ind",$G$28="Nee"),0.5,IF(AND($D$34="Groot",D40="Exp",$G$25="Ja"),0.4,IF(AND($D$34="Groot",D40="Exp",$G$26="Ja"),0.4,IF(AND($D$34="Groot",D40="Exp",$G$27="Ja"),0.25,IF(AND($D$34="Groot",D40="Exp",$G$28="Nee"),0.25,IF(AND($D$34="Kennis",D40="Ind",$G$26="Ja"),1,IF(AND($D$34="Kennis",D40="Ind",$G$27="Ja"),1,IF(AND($D$34="Kennis",D40="Ind",$G$25="Ja"),0.5,IF(AND($D$34="Kennis",D40="Ind",$G$28="Nee"),0.5,IF(AND($D$34="Kennis",D40="Exp",$G$26="Ja"),1,IF(AND($D$34="Kennis",D40="Exp",$G$27="Ja"),1,IF(AND($D$34="Kennis",D40="Exp",$G$25="Ja"),0.25,IF(AND($D$34="Kennis",D40="Exp",$G$28="Nee"),0.25,0))))))))))))))))))))))))))))))))</f>
        <v>0</v>
      </c>
      <c r="K2" s="53">
        <f>IF(AND($D$35="Klein",D40="Ind",$G$25="Ja"),0.8,IF(AND($D$35="Klein",D40="Ind",$G$26="Ja"),0.8,IF(AND($D$35="Klein",D40="Ind",$G$27="Ja"),0.8,IF(AND($D$35="Klein",D40="Ind",$G$28="Nee"),0.7,IF(AND($D$35="Klein",D40="Exp",$G$25="Ja"),0.6,IF(AND($D$35="Klein",D40="Exp",$G$26="Ja"),0.6,IF(AND($D$35="Klein",D40="Exp",$G$27="Ja"),0.45,IF(AND($D$35="Klein",D40="Exp",$G$28="Nee"),0.45,IF(AND($D$35="Middel",D40="Ind",$G$25="Ja"),0.75,IF(AND($D$35="Middel",D40="Ind",$G$26="Ja"),0.75,IF(AND($D$35="Middel",D40="Ind",$G$27="Ja"),0.75,IF(AND($D$35="Middel",D40="Ind",$G$28="Nee"),0.6,IF(AND($D$35="Middel",D40="Exp",$G$25="Ja"),0.5,IF(AND($D$35="Middel",D40="Exp",$G$26="Ja"),0.5,IF(AND($D$35="Middel",D40="Exp",$G$27="Ja"),0.35,IF(AND($D$35="Middel",D40="Exp",$G$28="Nee"),0.35,IF(AND($D$35="Groot",D40="Ind",$G$25="Ja"),0.65,IF(AND($D$35="Groot",D40="Ind",$G$26="Ja"),0.65,IF(AND($D$35="Groot",D40="Ind",$G$27="Ja"),0.65,IF(AND($D$35="Groot",D40="Ind",$G$28="Nee"),0.5,IF(AND($D$35="Groot",D40="Exp",$G$25="Ja"),0.4,IF(AND($D$35="Groot",D40="Exp",$G$26="Ja"),0.4,IF(AND($D$35="Groot",D40="Exp",$G$27="Ja"),0.25,IF(AND($D$35="Groot",D40="Exp",$G$28="Nee"),0.25,IF(AND($D$35="Kennis",D40="Ind",$G$26="Ja"),1,IF(AND($D$35="Kennis",D40="Ind",$G$27="Ja"),1,IF(AND($D$35="Kennis",D40="Ind",$G$25="Ja"),0.5,IF(AND($D$35="Kennis",D40="Ind",$G$28="Nee"),0.5,IF(AND($D$35="Kennis",D40="Exp",$G$26="Ja"),1,IF(AND($D$35="Kennis",D40="Exp",$G$27="Ja"),1,IF(AND($D$35="Kennis",D40="Exp",$G$25="Ja"),0.25,IF(AND($D$35="Kennis",D40="Exp",$G$28="Nee"),0.25,0))))))))))))))))))))))))))))))))</f>
        <v>0</v>
      </c>
      <c r="M2" s="19">
        <v>1</v>
      </c>
      <c r="N2" s="53">
        <f>IF(AND(D40="Inn",$D$26="Klein"),0.5,IF(AND(D40="Inn",$D$26="Middel"),0.5,0))</f>
        <v>0</v>
      </c>
      <c r="O2" s="53">
        <f>IF(AND(D40="Inn",$D$27="Klein"),0.5,IF(AND(D40="Inn",$D$27="Middel"),0.5,0))</f>
        <v>0</v>
      </c>
      <c r="P2" s="53">
        <f>IF(AND(D40="Inn",$D$28="Klein"),0.5,IF(AND(D40="Inn",$D$28="Middel"),0.5,0))</f>
        <v>0</v>
      </c>
      <c r="Q2" s="53">
        <f>IF(AND(D40="Inn",$D$29="Klein"),0.5,IF(AND(D40="Inn",$D$29="Middel"),0.5,0))</f>
        <v>0</v>
      </c>
      <c r="R2" s="53">
        <f>IF(AND(D40="Inn",$D$30="Klein"),0.5,IF(AND(D40="Inn",$D$30="Middel"),0.5,0))</f>
        <v>0</v>
      </c>
      <c r="S2" s="53">
        <f>IF(AND(D40="Inn",$D$31="Klein"),0.5,IF(AND(D40="Inn",$D$31="Middel"),0.5,0))</f>
        <v>0</v>
      </c>
      <c r="T2" s="53">
        <f>IF(AND(D40="Inn",$D$32="Klein"),0.5,IF(AND(D40="Inn",$D$32="Middel"),0.5,0))</f>
        <v>0</v>
      </c>
      <c r="U2" s="53">
        <f>IF(AND(D40="Inn",$D$33="Klein"),0.5,IF(AND(D40="Inn",$D$33="Middel"),0.5,0))</f>
        <v>0</v>
      </c>
      <c r="V2" s="53">
        <f>IF(AND(D40="Inn",$D$34="Klein"),0.5,IF(AND(D40="Inn",$D$34="Middel"),0.5,0))</f>
        <v>0</v>
      </c>
      <c r="W2" s="53">
        <f>IF(AND(D40="Inn",$D$35="Klein"),0.5,IF(AND(D40="Inn",$D$35="Middel"),0.5,0))</f>
        <v>0</v>
      </c>
      <c r="Y2" s="19">
        <v>1</v>
      </c>
      <c r="Z2" s="53">
        <f>IF($D40="Dem",1,0)</f>
        <v>0</v>
      </c>
      <c r="AA2" s="53">
        <f>IF($D40="Dem",1,0)</f>
        <v>0</v>
      </c>
      <c r="AB2" s="53">
        <f t="shared" ref="AB2:AI2" si="0">IF($D40="Dem",1,0)</f>
        <v>0</v>
      </c>
      <c r="AC2" s="53">
        <f t="shared" si="0"/>
        <v>0</v>
      </c>
      <c r="AD2" s="53">
        <f t="shared" si="0"/>
        <v>0</v>
      </c>
      <c r="AE2" s="53">
        <f t="shared" si="0"/>
        <v>0</v>
      </c>
      <c r="AF2" s="53">
        <f t="shared" si="0"/>
        <v>0</v>
      </c>
      <c r="AG2" s="53">
        <f t="shared" si="0"/>
        <v>0</v>
      </c>
      <c r="AH2" s="53">
        <f t="shared" si="0"/>
        <v>0</v>
      </c>
      <c r="AI2" s="53">
        <f t="shared" si="0"/>
        <v>0</v>
      </c>
      <c r="AK2" s="19">
        <v>1</v>
      </c>
      <c r="AL2" s="53">
        <f>IF(AND(D40="Pro",$D$26="Klein",$G$29="Ja"),0.5,IF(AND(D40="Pro",$D$26="Middel",$G$29="Ja"),0.5,IF(AND(D40="Pro",$D$26="Groot",$G$29="Ja",$G$30="Ja",$G$31="Ja"),0.15,0)))</f>
        <v>0</v>
      </c>
      <c r="AM2" s="53">
        <f>IF(AND(D40="Pro",$D$27="Klein",$G$29="Ja"),0.5,IF(AND(D40="Pro",$D$27="Middel",$G$29="Ja"),0.5,IF(AND(D40="Pro",$D$27="Groot",$G$29="Ja",$G$30="Ja",$G$31="Ja"),0.15,0)))</f>
        <v>0</v>
      </c>
      <c r="AN2" s="53">
        <f>IF(AND(D40="Pro",$D$28="Klein",$G$29="Ja"),0.5,IF(AND(D40="Pro",$D$28="Middel",$G$29="Ja"),0.5,IF(AND(D40="Pro",$D$28="Groot",$G$29="Ja",$G$30="Ja",$G$31="Ja"),0.15,0)))</f>
        <v>0</v>
      </c>
      <c r="AO2" s="53">
        <f>IF(AND(D40="Pro",$D$29="Klein",$G$29="Ja"),0.5,IF(AND(D40="Pro",$D$29="Middel",$G$29="Ja"),0.5,IF(AND(D40="Pro",$D$29="Groot",$G$29="Ja",$G$30="Ja",$G$31="Ja"),0.15,0)))</f>
        <v>0</v>
      </c>
      <c r="AP2" s="53">
        <f>IF(AND(D40="Pro",$D$30="Klein",$G$29="Ja"),0.5,IF(AND(D40="Pro",$D$30="Middel",$G$29="Ja"),0.5,IF(AND(D40="Pro",$D$30="Groot",$G$29="Ja",$G$30="Ja",$G$31="Ja"),0.15,0)))</f>
        <v>0</v>
      </c>
      <c r="AQ2" s="53">
        <f>IF(AND(D40="Pro",$D$31="Klein",$G$29="Ja"),0.5,IF(AND(D40="Pro",$D$31="Middel",$G$29="Ja"),0.5,IF(AND(D40="Pro",$D$31="Groot",$G$29="Ja",$G$30="Ja",$G$31="Ja"),0.15,0)))</f>
        <v>0</v>
      </c>
      <c r="AR2" s="53">
        <f>IF(AND(D40="Pro",$D$32="Klein",$G$29="Ja"),0.5,IF(AND(D40="Pro",$D$32="Middel",$G$29="Ja"),0.5,IF(AND(D40="Pro",$D$32="Groot",$G$29="Ja",$G$30="Ja",$G$31="Ja"),0.15,0)))</f>
        <v>0</v>
      </c>
      <c r="AS2" s="53">
        <f>IF(AND(D40="Pro",$D$33="Klein",$G$29="Ja"),0.5,IF(AND(D40="Pro",$D$33="Middel",$G$29="Ja"),0.5,IF(AND(D40="Pro",$D$33="Groot",$G$29="Ja",$G$30="Ja",$G$31="Ja"),0.15,0)))</f>
        <v>0</v>
      </c>
      <c r="AT2" s="53">
        <f>IF(AND(D40="Pro",$D$34="Klein",$G$29="Ja"),0.5,IF(AND(D40="Pro",$D$34="Middel",$G$29="Ja"),0.5,IF(AND(D40="Pro",$D$34="Groot",$G$29="Ja",$G$30="Ja",$G$31="Ja"),0.15,0)))</f>
        <v>0</v>
      </c>
      <c r="AU2" s="53">
        <f>IF(AND(D40="Pro",$D$35="Klein",$G$29="Ja"),0.5,IF(AND(D40="Pro",$D$35="Middel",$G$29="Ja"),0.5,IF(AND(D40="Pro",$D$35="Groot",$G$29="Ja",$G$30="Ja",$G$31="Ja"),0.15,0)))</f>
        <v>0</v>
      </c>
      <c r="AX2" s="19">
        <v>1</v>
      </c>
      <c r="AY2" s="53">
        <f>IF($D40="Geen",1,0)</f>
        <v>0</v>
      </c>
      <c r="AZ2" s="53">
        <f t="shared" ref="AZ2:BH2" si="1">IF($D40="Geen",1,0)</f>
        <v>0</v>
      </c>
      <c r="BA2" s="53">
        <f t="shared" si="1"/>
        <v>0</v>
      </c>
      <c r="BB2" s="53">
        <f t="shared" si="1"/>
        <v>0</v>
      </c>
      <c r="BC2" s="53">
        <f t="shared" si="1"/>
        <v>0</v>
      </c>
      <c r="BD2" s="53">
        <f t="shared" si="1"/>
        <v>0</v>
      </c>
      <c r="BE2" s="53">
        <f t="shared" si="1"/>
        <v>0</v>
      </c>
      <c r="BF2" s="53">
        <f t="shared" si="1"/>
        <v>0</v>
      </c>
      <c r="BG2" s="53">
        <f t="shared" si="1"/>
        <v>0</v>
      </c>
      <c r="BH2" s="53">
        <f t="shared" si="1"/>
        <v>0</v>
      </c>
    </row>
    <row r="3" spans="1:60" x14ac:dyDescent="0.15">
      <c r="A3" s="19">
        <v>2</v>
      </c>
      <c r="B3" s="53">
        <f>IF(AND($D$26="Klein",D41="Ind",$G$25="Ja"),0.8,IF(AND($D$26="Klein",D41="Ind",$G$26="Ja"),0.8,IF(AND($D$26="Klein",D41="Ind",$G$27="Ja"),0.8,IF(AND($D$26="Klein",D41="Ind",$G$28="Nee"),0.7,IF(AND($D$26="Klein",D41="Exp",$G$25="Ja"),0.6,IF(AND($D$26="Klein",D41="Exp",$G$26="Ja"),0.6,IF(AND($D$26="Klein",D41="Exp",$G$27="Ja"),0.45,IF(AND($D$26="Klein",D41="Exp",$G$28="Nee"),0.45,IF(AND($D$26="Middel",D41="Ind",$G$25="Ja"),0.75,IF(AND($D$26="Middel",D41="Ind",$G$26="Ja"),0.75,IF(AND($D$26="Middel",D41="Ind",$G$27="Ja"),0.75,IF(AND($D$26="Middel",D41="Ind",$G$28="Nee"),0.6,IF(AND($D$26="Middel",D41="Exp",$G$25="Ja"),0.5,IF(AND($D$26="Middel",D41="Exp",$G$26="Ja"),0.5,IF(AND($D$26="Middel",D41="Exp",$G$27="Ja"),0.35,IF(AND($D$26="Middel",D41="Exp",$G$28="Nee"),0.35,IF(AND($D$26="Groot",D41="Ind",$G$25="Ja"),0.65,IF(AND($D$26="Groot",D41="Ind",$G$26="Ja"),0.65,IF(AND($D$26="Groot",D41="Ind",$G$27="Ja"),0.65,IF(AND($D$26="Groot",D41="Ind",$G$28="Nee"),0.5,IF(AND($D$26="Groot",D41="Exp",$G$25="Ja"),0.4,IF(AND($D$26="Groot",D41="Exp",$G$26="Ja"),0.4,IF(AND($D$26="Groot",D41="Exp",$G$27="Ja"),0.25,IF(AND($D$26="Groot",D41="Exp",$G$28="Nee"),0.25,IF(AND($D$26="Kennis",D41="Ind",$G$26="Ja"),1,IF(AND($D$26="Kennis",D41="Ind",$G$27="Ja"),1,IF(AND($D$26="Kennis",D41="Ind",$G$25="Ja"),0.5,IF(AND($D$26="Kennis",D41="Ind",$G$28="Nee"),0.5,IF(AND($D$26="Kennis",D41="Exp",$G$26="Ja"),1,IF(AND($D$26="Kennis",D41="Exp",$G$27="Ja"),1,IF(AND($D$26="Kennis",D41="Exp",$G$25="Ja"),0.25,IF(AND($D$26="Kennis",D41="Exp",$G$28="Nee"),0.25,0))))))))))))))))))))))))))))))))</f>
        <v>0</v>
      </c>
      <c r="C3" s="53">
        <f t="shared" ref="C3:C21" si="2">IF(AND($D$27="Klein",D41="Ind",$G$25="Ja"),0.8,IF(AND($D$27="Klein",D41="Ind",$G$26="Ja"),0.8,IF(AND($D$27="Klein",D41="Ind",$G$27="Ja"),0.8,IF(AND($D$27="Klein",D41="Ind",$G$28="Nee"),0.7,IF(AND($D$27="Klein",D41="Exp",$G$25="Ja"),0.6,IF(AND($D$27="Klein",D41="Exp",$G$26="Ja"),0.6,IF(AND($D$27="Klein",D41="Exp",$G$27="Ja"),0.45,IF(AND($D$27="Klein",D41="Exp",$G$28="Nee"),0.45,IF(AND($D$27="Middel",D41="Ind",$G$25="Ja"),0.75,IF(AND($D$27="Middel",D41="Ind",$G$26="Ja"),0.75,IF(AND($D$27="Middel",D41="Ind",$G$27="Ja"),0.75,IF(AND($D$27="Middel",D41="Ind",$G$28="Nee"),0.6,IF(AND($D$27="Middel",D41="Exp",$G$25="Ja"),0.5,IF(AND($D$27="Middel",D41="Exp",$G$26="Ja"),0.5,IF(AND($D$27="Middel",D41="Exp",$G$27="Ja"),0.35,IF(AND($D$27="Middel",D41="Exp",$G$28="Nee"),0.35,IF(AND($D$27="Groot",D41="Ind",$G$25="Ja"),0.65,IF(AND($D$27="Groot",D41="Ind",$G$26="Ja"),0.65,IF(AND($D$27="Groot",D41="Ind",$G$27="Ja"),0.65,IF(AND($D$27="Groot",D41="Ind",$G$28="Nee"),0.5,IF(AND($D$27="Groot",D41="Exp",$G$25="Ja"),0.4,IF(AND($D$27="Groot",D41="Exp",$G$26="Ja"),0.4,IF(AND($D$27="Groot",D41="Exp",$G$27="Ja"),0.25,IF(AND($D$27="Groot",D41="Exp",$G$28="Nee"),0.25,IF(AND($D$27="Kennis",D41="Ind",$G$26="Ja"),1,IF(AND($D$27="Kennis",D41="Ind",$G$27="Ja"),1,IF(AND($D$27="Kennis",D41="Ind",$G$25="Ja"),0.5,IF(AND($D$27="Kennis",D41="Ind",$G$28="Nee"),0.5,IF(AND($D$27="Kennis",D41="Exp",$G$26="Ja"),1,IF(AND($D$27="Kennis",D41="Exp",$G$27="Ja"),1,IF(AND($D$27="Kennis",D41="Exp",$G$25="Ja"),0.25,IF(AND($D$27="Kennis",D41="Exp",$G$28="Nee"),0.25,0))))))))))))))))))))))))))))))))</f>
        <v>0</v>
      </c>
      <c r="D3" s="53">
        <f t="shared" ref="D3:D21" si="3">IF(AND($D$28="Klein",D41="Ind",$G$25="Ja"),0.8,IF(AND($D$28="Klein",D41="Ind",$G$26="Ja"),0.8,IF(AND($D$28="Klein",D41="Ind",$G$27="Ja"),0.8,IF(AND($D$28="Klein",D41="Ind",$G$28="Nee"),0.7,IF(AND($D$28="Klein",D41="Exp",$G$25="Ja"),0.6,IF(AND($D$28="Klein",D41="Exp",$G$26="Ja"),0.6,IF(AND($D$28="Klein",D41="Exp",$G$27="Ja"),0.45,IF(AND($D$28="Klein",D41="Exp",$G$28="Nee"),0.45,IF(AND($D$28="Middel",D41="Ind",$G$25="Ja"),0.75,IF(AND($D$28="Middel",D41="Ind",$G$26="Ja"),0.75,IF(AND($D$28="Middel",D41="Ind",$G$27="Ja"),0.75,IF(AND($D$28="Middel",D41="Ind",$G$28="Nee"),0.6,IF(AND($D$28="Middel",D41="Exp",$G$25="Ja"),0.5,IF(AND($D$28="Middel",D41="Exp",$G$26="Ja"),0.5,IF(AND($D$28="Middel",D41="Exp",$G$27="Ja"),0.35,IF(AND($D$28="Middel",D41="Exp",$G$28="Nee"),0.35,IF(AND($D$28="Groot",D41="Ind",$G$25="Ja"),0.65,IF(AND($D$28="Groot",D41="Ind",$G$26="Ja"),0.65,IF(AND($D$28="Groot",D41="Ind",$G$27="Ja"),0.65,IF(AND($D$28="Groot",D41="Ind",$G$28="Nee"),0.5,IF(AND($D$28="Groot",D41="Exp",$G$25="Ja"),0.4,IF(AND($D$28="Groot",D41="Exp",$G$26="Ja"),0.4,IF(AND($D$28="Groot",D41="Exp",$G$27="Ja"),0.25,IF(AND($D$28="Groot",D41="Exp",$G$28="Nee"),0.25,IF(AND($D$28="Kennis",D41="Ind",$G$26="Ja"),1,IF(AND($D$28="Kennis",D41="Ind",$G$27="Ja"),1,IF(AND($D$28="Kennis",D41="Ind",$G$25="Ja"),0.5,IF(AND($D$28="Kennis",D41="Ind",$G$28="Nee"),0.5,IF(AND($D$28="Kennis",D41="Exp",$G$26="Ja"),1,IF(AND($D$28="Kennis",D41="Exp",$G$27="Ja"),1,IF(AND($D$28="Kennis",D41="Exp",$G$25="Ja"),0.25,IF(AND($D$28="Kennis",D41="Exp",$G$28="Nee"),0.25,0))))))))))))))))))))))))))))))))</f>
        <v>0</v>
      </c>
      <c r="E3" s="53">
        <f t="shared" ref="E3:E21" si="4">IF(AND($D$29="Klein",D41="Ind",$G$25="Ja"),0.8,IF(AND($D$29="Klein",D41="Ind",$G$26="Ja"),0.8,IF(AND($D$29="Klein",D41="Ind",$G$27="Ja"),0.8,IF(AND($D$29="Klein",D41="Ind",$G$28="Nee"),0.7,IF(AND($D$29="Klein",D41="Exp",$G$25="Ja"),0.6,IF(AND($D$29="Klein",D41="Exp",$G$26="Ja"),0.6,IF(AND($D$29="Klein",D41="Exp",$G$27="Ja"),0.45,IF(AND($D$29="Klein",D41="Exp",$G$28="Nee"),0.45,IF(AND($D$29="Middel",D41="Ind",$G$25="Ja"),0.75,IF(AND($D$29="Middel",D41="Ind",$G$26="Ja"),0.75,IF(AND($D$29="Middel",D41="Ind",$G$27="Ja"),0.75,IF(AND($D$29="Middel",D41="Ind",$G$28="Nee"),0.6,IF(AND($D$29="Middel",D41="Exp",$G$25="Ja"),0.5,IF(AND($D$29="Middel",D41="Exp",$G$26="Ja"),0.5,IF(AND($D$29="Middel",D41="Exp",$G$27="Ja"),0.35,IF(AND($D$29="Middel",D41="Exp",$G$28="Nee"),0.35,IF(AND($D$29="Groot",D41="Ind",$G$25="Ja"),0.65,IF(AND($D$29="Groot",D41="Ind",$G$26="Ja"),0.65,IF(AND($D$29="Groot",D41="Ind",$G$27="Ja"),0.65,IF(AND($D$29="Groot",D41="Ind",$G$28="Nee"),0.5,IF(AND($D$29="Groot",D41="Exp",$G$25="Ja"),0.4,IF(AND($D$29="Groot",D41="Exp",$G$26="Ja"),0.4,IF(AND($D$29="Groot",D41="Exp",$G$27="Ja"),0.25,IF(AND($D$29="Groot",D41="Exp",$G$28="Nee"),0.25,IF(AND($D$29="Kennis",D41="Ind",$G$26="Ja"),1,IF(AND($D$29="Kennis",D41="Ind",$G$27="Ja"),1,IF(AND($D$29="Kennis",D41="Ind",$G$25="Ja"),0.5,IF(AND($D$29="Kennis",D41="Ind",$G$28="Nee"),0.5,IF(AND($D$29="Kennis",D41="Exp",$G$26="Ja"),1,IF(AND($D$29="Kennis",D41="Exp",$G$27="Ja"),1,IF(AND($D$29="Kennis",D41="Exp",$G$25="Ja"),0.25,IF(AND($D$29="Kennis",D41="Exp",$G$28="Nee"),0.25,0))))))))))))))))))))))))))))))))</f>
        <v>0</v>
      </c>
      <c r="F3" s="53">
        <f t="shared" ref="F3:F21" si="5">IF(AND($D$30="Klein",D41="Ind",$G$25="Ja"),0.8,IF(AND($D$30="Klein",D41="Ind",$G$26="Ja"),0.8,IF(AND($D$30="Klein",D41="Ind",$G$27="Ja"),0.8,IF(AND($D$30="Klein",D41="Ind",$G$28="Nee"),0.7,IF(AND($D$30="Klein",D41="Exp",$G$25="Ja"),0.6,IF(AND($D$30="Klein",D41="Exp",$G$26="Ja"),0.6,IF(AND($D$30="Klein",D41="Exp",$G$27="Ja"),0.45,IF(AND($D$30="Klein",D41="Exp",$G$28="Nee"),0.45,IF(AND($D$30="Middel",D41="Ind",$G$25="Ja"),0.75,IF(AND($D$30="Middel",D41="Ind",$G$26="Ja"),0.75,IF(AND($D$30="Middel",D41="Ind",$G$27="Ja"),0.75,IF(AND($D$30="Middel",D41="Ind",$G$28="Nee"),0.6,IF(AND($D$30="Middel",D41="Exp",$G$25="Ja"),0.5,IF(AND($D$30="Middel",D41="Exp",$G$26="Ja"),0.5,IF(AND($D$30="Middel",D41="Exp",$G$27="Ja"),0.35,IF(AND($D$30="Middel",D41="Exp",$G$28="Nee"),0.35,IF(AND($D$30="Groot",D41="Ind",$G$25="Ja"),0.65,IF(AND($D$30="Groot",D41="Ind",$G$26="Ja"),0.65,IF(AND($D$30="Groot",D41="Ind",$G$27="Ja"),0.65,IF(AND($D$30="Groot",D41="Ind",$G$28="Nee"),0.5,IF(AND($D$30="Groot",D41="Exp",$G$25="Ja"),0.4,IF(AND($D$30="Groot",D41="Exp",$G$26="Ja"),0.4,IF(AND($D$30="Groot",D41="Exp",$G$27="Ja"),0.25,IF(AND($D$30="Groot",D41="Exp",$G$28="Nee"),0.25,IF(AND($D$30="Kennis",D41="Ind",$G$26="Ja"),1,IF(AND($D$30="Kennis",D41="Ind",$G$27="Ja"),1,IF(AND($D$30="Kennis",D41="Ind",$G$25="Ja"),0.5,IF(AND($D$30="Kennis",D41="Ind",$G$28="Nee"),0.5,IF(AND($D$30="Kennis",D41="Exp",$G$26="Ja"),1,IF(AND($D$30="Kennis",D41="Exp",$G$27="Ja"),1,IF(AND($D$30="Kennis",D41="Exp",$G$25="Ja"),0.25,IF(AND($D$30="Kennis",D41="Exp",$G$28="Nee"),0.25,0))))))))))))))))))))))))))))))))</f>
        <v>0</v>
      </c>
      <c r="G3" s="53">
        <f t="shared" ref="G3:G21" si="6">IF(AND($D$31="Klein",D41="Ind",$G$25="Ja"),0.8,IF(AND($D$31="Klein",D41="Ind",$G$26="Ja"),0.8,IF(AND($D$31="Klein",D41="Ind",$G$27="Ja"),0.8,IF(AND($D$31="Klein",D41="Ind",$G$28="Nee"),0.7,IF(AND($D$31="Klein",D41="Exp",$G$25="Ja"),0.6,IF(AND($D$31="Klein",D41="Exp",$G$26="Ja"),0.6,IF(AND($D$31="Klein",D41="Exp",$G$27="Ja"),0.45,IF(AND($D$31="Klein",D41="Exp",$G$28="Nee"),0.45,IF(AND($D$31="Middel",D41="Ind",$G$25="Ja"),0.75,IF(AND($D$31="Middel",D41="Ind",$G$26="Ja"),0.75,IF(AND($D$31="Middel",D41="Ind",$G$27="Ja"),0.75,IF(AND($D$31="Middel",D41="Ind",$G$28="Nee"),0.6,IF(AND($D$31="Middel",D41="Exp",$G$25="Ja"),0.5,IF(AND($D$31="Middel",D41="Exp",$G$26="Ja"),0.5,IF(AND($D$31="Middel",D41="Exp",$G$27="Ja"),0.35,IF(AND($D$31="Middel",D41="Exp",$G$28="Nee"),0.35,IF(AND($D$31="Groot",D41="Ind",$G$25="Ja"),0.65,IF(AND($D$31="Groot",D41="Ind",$G$26="Ja"),0.65,IF(AND($D$31="Groot",D41="Ind",$G$27="Ja"),0.65,IF(AND($D$31="Groot",D41="Ind",$G$28="Nee"),0.5,IF(AND($D$31="Groot",D41="Exp",$G$25="Ja"),0.4,IF(AND($D$31="Groot",D41="Exp",$G$26="Ja"),0.4,IF(AND($D$31="Groot",D41="Exp",$G$27="Ja"),0.25,IF(AND($D$31="Groot",D41="Exp",$G$28="Nee"),0.25,IF(AND($D$31="Kennis",D41="Ind",$G$26="Ja"),1,IF(AND($D$31="Kennis",D41="Ind",$G$27="Ja"),1,IF(AND($D$31="Kennis",D41="Ind",$G$25="Ja"),0.5,IF(AND($D$31="Kennis",D41="Ind",$G$28="Nee"),0.5,IF(AND($D$31="Kennis",D41="Exp",$G$26="Ja"),1,IF(AND($D$31="Kennis",D41="Exp",$G$27="Ja"),1,IF(AND($D$31="Kennis",D41="Exp",$G$25="Ja"),0.25,IF(AND($D$31="Kennis",D41="Exp",$G$28="Nee"),0.25,0))))))))))))))))))))))))))))))))</f>
        <v>0</v>
      </c>
      <c r="H3" s="53">
        <f t="shared" ref="H3:H21" si="7">IF(AND($D$32="Klein",D41="Ind",$G$25="Ja"),0.8,IF(AND($D$32="Klein",D41="Ind",$G$26="Ja"),0.8,IF(AND($D$32="Klein",D41="Ind",$G$27="Ja"),0.8,IF(AND($D$32="Klein",D41="Ind",$G$28="Nee"),0.7,IF(AND($D$32="Klein",D41="Exp",$G$25="Ja"),0.6,IF(AND($D$32="Klein",D41="Exp",$G$26="Ja"),0.6,IF(AND($D$32="Klein",D41="Exp",$G$27="Ja"),0.45,IF(AND($D$32="Klein",D41="Exp",$G$28="Nee"),0.45,IF(AND($D$32="Middel",D41="Ind",$G$25="Ja"),0.75,IF(AND($D$32="Middel",D41="Ind",$G$26="Ja"),0.75,IF(AND($D$32="Middel",D41="Ind",$G$27="Ja"),0.75,IF(AND($D$32="Middel",D41="Ind",$G$28="Nee"),0.6,IF(AND($D$32="Middel",D41="Exp",$G$25="Ja"),0.5,IF(AND($D$32="Middel",D41="Exp",$G$26="Ja"),0.5,IF(AND($D$32="Middel",D41="Exp",$G$27="Ja"),0.35,IF(AND($D$32="Middel",D41="Exp",$G$28="Nee"),0.35,IF(AND($D$32="Groot",D41="Ind",$G$25="Ja"),0.65,IF(AND($D$32="Groot",D41="Ind",$G$26="Ja"),0.65,IF(AND($D$32="Groot",D41="Ind",$G$27="Ja"),0.65,IF(AND($D$32="Groot",D41="Ind",$G$28="Nee"),0.5,IF(AND($D$32="Groot",D41="Exp",$G$25="Ja"),0.4,IF(AND($D$32="Groot",D41="Exp",$G$26="Ja"),0.4,IF(AND($D$32="Groot",D41="Exp",$G$27="Ja"),0.25,IF(AND($D$32="Groot",D41="Exp",$G$28="Nee"),0.25,IF(AND($D$32="Kennis",D41="Ind",$G$26="Ja"),1,IF(AND($D$32="Kennis",D41="Ind",$G$27="Ja"),1,IF(AND($D$32="Kennis",D41="Ind",$G$25="Ja"),0.5,IF(AND($D$32="Kennis",D41="Ind",$G$28="Nee"),0.5,IF(AND($D$32="Kennis",D41="Exp",$G$26="Ja"),1,IF(AND($D$32="Kennis",D41="Exp",$G$27="Ja"),1,IF(AND($D$32="Kennis",D41="Exp",$G$25="Ja"),0.25,IF(AND($D$32="Kennis",D41="Exp",$G$28="Nee"),0.25,0))))))))))))))))))))))))))))))))</f>
        <v>0</v>
      </c>
      <c r="I3" s="53">
        <f t="shared" ref="I3:I21" si="8">IF(AND($D$33="Klein",D41="Ind",$G$25="Ja"),0.8,IF(AND($D$33="Klein",D41="Ind",$G$26="Ja"),0.8,IF(AND($D$33="Klein",D41="Ind",$G$27="Ja"),0.8,IF(AND($D$33="Klein",D41="Ind",$G$28="Nee"),0.7,IF(AND($D$33="Klein",D41="Exp",$G$25="Ja"),0.6,IF(AND($D$33="Klein",D41="Exp",$G$26="Ja"),0.6,IF(AND($D$33="Klein",D41="Exp",$G$27="Ja"),0.45,IF(AND($D$33="Klein",D41="Exp",$G$28="Nee"),0.45,IF(AND($D$33="Middel",D41="Ind",$G$25="Ja"),0.75,IF(AND($D$33="Middel",D41="Ind",$G$26="Ja"),0.75,IF(AND($D$33="Middel",D41="Ind",$G$27="Ja"),0.75,IF(AND($D$33="Middel",D41="Ind",$G$28="Nee"),0.6,IF(AND($D$33="Middel",D41="Exp",$G$25="Ja"),0.5,IF(AND($D$33="Middel",D41="Exp",$G$26="Ja"),0.5,IF(AND($D$33="Middel",D41="Exp",$G$27="Ja"),0.35,IF(AND($D$33="Middel",D41="Exp",$G$28="Nee"),0.35,IF(AND($D$33="Groot",D41="Ind",$G$25="Ja"),0.65,IF(AND($D$33="Groot",D41="Ind",$G$26="Ja"),0.65,IF(AND($D$33="Groot",D41="Ind",$G$27="Ja"),0.65,IF(AND($D$33="Groot",D41="Ind",$G$28="Nee"),0.5,IF(AND($D$33="Groot",D41="Exp",$G$25="Ja"),0.4,IF(AND($D$33="Groot",D41="Exp",$G$26="Ja"),0.4,IF(AND($D$33="Groot",D41="Exp",$G$27="Ja"),0.25,IF(AND($D$33="Groot",D41="Exp",$G$28="Nee"),0.25,IF(AND($D$33="Kennis",D41="Ind",$G$26="Ja"),1,IF(AND($D$33="Kennis",D41="Ind",$G$27="Ja"),1,IF(AND($D$33="Kennis",D41="Ind",$G$25="Ja"),0.5,IF(AND($D$33="Kennis",D41="Ind",$G$28="Nee"),0.5,IF(AND($D$33="Kennis",D41="Exp",$G$26="Ja"),1,IF(AND($D$33="Kennis",D41="Exp",$G$27="Ja"),1,IF(AND($D$33="Kennis",D41="Exp",$G$25="Ja"),0.25,IF(AND($D$33="Kennis",D41="Exp",$G$28="Nee"),0.25,0))))))))))))))))))))))))))))))))</f>
        <v>0</v>
      </c>
      <c r="J3" s="53">
        <f t="shared" ref="J3:J21" si="9">IF(AND($D$34="Klein",D41="Ind",$G$25="Ja"),0.8,IF(AND($D$34="Klein",D41="Ind",$G$26="Ja"),0.8,IF(AND($D$34="Klein",D41="Ind",$G$27="Ja"),0.8,IF(AND($D$34="Klein",D41="Ind",$G$28="Nee"),0.7,IF(AND($D$34="Klein",D41="Exp",$G$25="Ja"),0.6,IF(AND($D$34="Klein",D41="Exp",$G$26="Ja"),0.6,IF(AND($D$34="Klein",D41="Exp",$G$27="Ja"),0.45,IF(AND($D$34="Klein",D41="Exp",$G$28="Nee"),0.45,IF(AND($D$34="Middel",D41="Ind",$G$25="Ja"),0.75,IF(AND($D$34="Middel",D41="Ind",$G$26="Ja"),0.75,IF(AND($D$34="Middel",D41="Ind",$G$27="Ja"),0.75,IF(AND($D$34="Middel",D41="Ind",$G$28="Nee"),0.6,IF(AND($D$34="Middel",D41="Exp",$G$25="Ja"),0.5,IF(AND($D$34="Middel",D41="Exp",$G$26="Ja"),0.5,IF(AND($D$34="Middel",D41="Exp",$G$27="Ja"),0.35,IF(AND($D$34="Middel",D41="Exp",$G$28="Nee"),0.35,IF(AND($D$34="Groot",D41="Ind",$G$25="Ja"),0.65,IF(AND($D$34="Groot",D41="Ind",$G$26="Ja"),0.65,IF(AND($D$34="Groot",D41="Ind",$G$27="Ja"),0.65,IF(AND($D$34="Groot",D41="Ind",$G$28="Nee"),0.5,IF(AND($D$34="Groot",D41="Exp",$G$25="Ja"),0.4,IF(AND($D$34="Groot",D41="Exp",$G$26="Ja"),0.4,IF(AND($D$34="Groot",D41="Exp",$G$27="Ja"),0.25,IF(AND($D$34="Groot",D41="Exp",$G$28="Nee"),0.25,IF(AND($D$34="Kennis",D41="Ind",$G$26="Ja"),1,IF(AND($D$34="Kennis",D41="Ind",$G$27="Ja"),1,IF(AND($D$34="Kennis",D41="Ind",$G$25="Ja"),0.5,IF(AND($D$34="Kennis",D41="Ind",$G$28="Nee"),0.5,IF(AND($D$34="Kennis",D41="Exp",$G$26="Ja"),1,IF(AND($D$34="Kennis",D41="Exp",$G$27="Ja"),1,IF(AND($D$34="Kennis",D41="Exp",$G$25="Ja"),0.25,IF(AND($D$34="Kennis",D41="Exp",$G$28="Nee"),0.25,0))))))))))))))))))))))))))))))))</f>
        <v>0</v>
      </c>
      <c r="K3" s="53">
        <f t="shared" ref="K3:K21" si="10">IF(AND($D$35="Klein",D41="Ind",$G$25="Ja"),0.8,IF(AND($D$35="Klein",D41="Ind",$G$26="Ja"),0.8,IF(AND($D$35="Klein",D41="Ind",$G$27="Ja"),0.8,IF(AND($D$35="Klein",D41="Ind",$G$28="Nee"),0.7,IF(AND($D$35="Klein",D41="Exp",$G$25="Ja"),0.6,IF(AND($D$35="Klein",D41="Exp",$G$26="Ja"),0.6,IF(AND($D$35="Klein",D41="Exp",$G$27="Ja"),0.45,IF(AND($D$35="Klein",D41="Exp",$G$28="Nee"),0.45,IF(AND($D$35="Middel",D41="Ind",$G$25="Ja"),0.75,IF(AND($D$35="Middel",D41="Ind",$G$26="Ja"),0.75,IF(AND($D$35="Middel",D41="Ind",$G$27="Ja"),0.75,IF(AND($D$35="Middel",D41="Ind",$G$28="Nee"),0.6,IF(AND($D$35="Middel",D41="Exp",$G$25="Ja"),0.5,IF(AND($D$35="Middel",D41="Exp",$G$26="Ja"),0.5,IF(AND($D$35="Middel",D41="Exp",$G$27="Ja"),0.35,IF(AND($D$35="Middel",D41="Exp",$G$28="Nee"),0.35,IF(AND($D$35="Groot",D41="Ind",$G$25="Ja"),0.65,IF(AND($D$35="Groot",D41="Ind",$G$26="Ja"),0.65,IF(AND($D$35="Groot",D41="Ind",$G$27="Ja"),0.65,IF(AND($D$35="Groot",D41="Ind",$G$28="Nee"),0.5,IF(AND($D$35="Groot",D41="Exp",$G$25="Ja"),0.4,IF(AND($D$35="Groot",D41="Exp",$G$26="Ja"),0.4,IF(AND($D$35="Groot",D41="Exp",$G$27="Ja"),0.25,IF(AND($D$35="Groot",D41="Exp",$G$28="Nee"),0.25,IF(AND($D$35="Kennis",D41="Ind",$G$26="Ja"),1,IF(AND($D$35="Kennis",D41="Ind",$G$27="Ja"),1,IF(AND($D$35="Kennis",D41="Ind",$G$25="Ja"),0.5,IF(AND($D$35="Kennis",D41="Ind",$G$28="Nee"),0.5,IF(AND($D$35="Kennis",D41="Exp",$G$26="Ja"),1,IF(AND($D$35="Kennis",D41="Exp",$G$27="Ja"),1,IF(AND($D$35="Kennis",D41="Exp",$G$25="Ja"),0.25,IF(AND($D$35="Kennis",D41="Exp",$G$28="Nee"),0.25,0))))))))))))))))))))))))))))))))</f>
        <v>0</v>
      </c>
      <c r="M3" s="19">
        <v>2</v>
      </c>
      <c r="N3" s="53">
        <f t="shared" ref="N3:N21" si="11">IF(AND(D41="Inn",$D$26="Klein"),0.5,IF(AND(D41="Inn",$D$26="Middel"),0.5,0))</f>
        <v>0</v>
      </c>
      <c r="O3" s="53">
        <f t="shared" ref="O3:O21" si="12">IF(AND(D41="Inn",$D$27="Klein"),0.5,IF(AND(D41="Inn",$D$27="Middel"),0.5,0))</f>
        <v>0</v>
      </c>
      <c r="P3" s="53">
        <f t="shared" ref="P3:P21" si="13">IF(AND(D41="Inn",$D$28="Klein"),0.5,IF(AND(D41="Inn",$D$28="Middel"),0.5,0))</f>
        <v>0</v>
      </c>
      <c r="Q3" s="53">
        <f t="shared" ref="Q3:Q21" si="14">IF(AND(D41="Inn",$D$29="Klein"),0.5,IF(AND(D41="Inn",$D$29="Middel"),0.5,0))</f>
        <v>0</v>
      </c>
      <c r="R3" s="53">
        <f t="shared" ref="R3:R21" si="15">IF(AND(D41="Inn",$D$30="Klein"),0.5,IF(AND(D41="Inn",$D$30="Middel"),0.5,0))</f>
        <v>0</v>
      </c>
      <c r="S3" s="53">
        <f t="shared" ref="S3:S21" si="16">IF(AND(D41="Inn",$D$31="Klein"),0.5,IF(AND(D41="Inn",$D$31="Middel"),0.5,0))</f>
        <v>0</v>
      </c>
      <c r="T3" s="53">
        <f t="shared" ref="T3:T21" si="17">IF(AND(D41="Inn",$D$32="Klein"),0.5,IF(AND(D41="Inn",$D$32="Middel"),0.5,0))</f>
        <v>0</v>
      </c>
      <c r="U3" s="53">
        <f t="shared" ref="U3:U21" si="18">IF(AND(D41="Inn",$D$33="Klein"),0.5,IF(AND(D41="Inn",$D$33="Middel"),0.5,0))</f>
        <v>0</v>
      </c>
      <c r="V3" s="53">
        <f t="shared" ref="V3:V21" si="19">IF(AND(D41="Inn",$D$34="Klein"),0.5,IF(AND(D41="Inn",$D$34="Middel"),0.5,0))</f>
        <v>0</v>
      </c>
      <c r="W3" s="53">
        <f t="shared" ref="W3:W21" si="20">IF(AND(D41="Inn",$D$35="Klein"),0.5,IF(AND(D41="Inn",$D$35="Middel"),0.5,0))</f>
        <v>0</v>
      </c>
      <c r="Y3" s="19">
        <v>2</v>
      </c>
      <c r="Z3" s="53">
        <f t="shared" ref="Z3:AI21" si="21">IF($D41="Dem",1,0)</f>
        <v>0</v>
      </c>
      <c r="AA3" s="53">
        <f t="shared" si="21"/>
        <v>0</v>
      </c>
      <c r="AB3" s="53">
        <f t="shared" si="21"/>
        <v>0</v>
      </c>
      <c r="AC3" s="53">
        <f t="shared" si="21"/>
        <v>0</v>
      </c>
      <c r="AD3" s="53">
        <f t="shared" si="21"/>
        <v>0</v>
      </c>
      <c r="AE3" s="53">
        <f t="shared" si="21"/>
        <v>0</v>
      </c>
      <c r="AF3" s="53">
        <f t="shared" si="21"/>
        <v>0</v>
      </c>
      <c r="AG3" s="53">
        <f t="shared" si="21"/>
        <v>0</v>
      </c>
      <c r="AH3" s="53">
        <f t="shared" si="21"/>
        <v>0</v>
      </c>
      <c r="AI3" s="53">
        <f t="shared" si="21"/>
        <v>0</v>
      </c>
      <c r="AK3" s="19">
        <v>2</v>
      </c>
      <c r="AL3" s="53">
        <f t="shared" ref="AL3:AL21" si="22">IF(AND(D41="Pro",$D$26="Klein",$G$29="Ja"),0.5,IF(AND(D41="Pro",$D$26="Middel",$G$29="Ja"),0.5,IF(AND(D41="Pro",$D$26="Groot",$G$29="Ja",$G$30="Ja",$G$31="Ja"),0.15,0)))</f>
        <v>0</v>
      </c>
      <c r="AM3" s="53">
        <f t="shared" ref="AM3:AM21" si="23">IF(AND(D41="Pro",$D$27="Klein",$G$29="Ja"),0.5,IF(AND(D41="Pro",$D$27="Middel",$G$29="Ja"),0.5,IF(AND(D41="Pro",$D$27="Groot",$G$29="Ja",$G$30="Ja",$G$31="Ja"),0.15,0)))</f>
        <v>0</v>
      </c>
      <c r="AN3" s="53">
        <f t="shared" ref="AN3:AN21" si="24">IF(AND(D41="Pro",$D$28="Klein",$G$29="Ja"),0.5,IF(AND(D41="Pro",$D$28="Middel",$G$29="Ja"),0.5,IF(AND(D41="Pro",$D$28="Groot",$G$29="Ja",$G$30="Ja",$G$31="Ja"),0.15,0)))</f>
        <v>0</v>
      </c>
      <c r="AO3" s="53">
        <f t="shared" ref="AO3:AO21" si="25">IF(AND(D41="Pro",$D$29="Klein",$G$29="Ja"),0.5,IF(AND(D41="Pro",$D$29="Middel",$G$29="Ja"),0.5,IF(AND(D41="Pro",$D$29="Groot",$G$29="Ja",$G$30="Ja",$G$31="Ja"),0.15,0)))</f>
        <v>0</v>
      </c>
      <c r="AP3" s="53">
        <f t="shared" ref="AP3:AP21" si="26">IF(AND(D41="Pro",$D$30="Klein",$G$29="Ja"),0.5,IF(AND(D41="Pro",$D$30="Middel",$G$29="Ja"),0.5,IF(AND(D41="Pro",$D$30="Groot",$G$29="Ja",$G$30="Ja",$G$31="Ja"),0.15,0)))</f>
        <v>0</v>
      </c>
      <c r="AQ3" s="53">
        <f t="shared" ref="AQ3:AQ21" si="27">IF(AND(D41="Pro",$D$31="Klein",$G$29="Ja"),0.5,IF(AND(D41="Pro",$D$31="Middel",$G$29="Ja"),0.5,IF(AND(D41="Pro",$D$31="Groot",$G$29="Ja",$G$30="Ja",$G$31="Ja"),0.15,0)))</f>
        <v>0</v>
      </c>
      <c r="AR3" s="53">
        <f t="shared" ref="AR3:AR21" si="28">IF(AND(D41="Pro",$D$32="Klein",$G$29="Ja"),0.5,IF(AND(D41="Pro",$D$32="Middel",$G$29="Ja"),0.5,IF(AND(D41="Pro",$D$32="Groot",$G$29="Ja",$G$30="Ja",$G$31="Ja"),0.15,0)))</f>
        <v>0</v>
      </c>
      <c r="AS3" s="53">
        <f t="shared" ref="AS3:AS21" si="29">IF(AND(D41="Pro",$D$33="Klein",$G$29="Ja"),0.5,IF(AND(D41="Pro",$D$33="Middel",$G$29="Ja"),0.5,IF(AND(D41="Pro",$D$33="Groot",$G$29="Ja",$G$30="Ja",$G$31="Ja"),0.15,0)))</f>
        <v>0</v>
      </c>
      <c r="AT3" s="53">
        <f t="shared" ref="AT3:AT21" si="30">IF(AND(D41="Pro",$D$34="Klein",$G$29="Ja"),0.5,IF(AND(D41="Pro",$D$34="Middel",$G$29="Ja"),0.5,IF(AND(D41="Pro",$D$34="Groot",$G$29="Ja",$G$30="Ja",$G$31="Ja"),0.15,0)))</f>
        <v>0</v>
      </c>
      <c r="AU3" s="53">
        <f t="shared" ref="AU3:AU21" si="31">IF(AND(D41="Pro",$D$35="Klein",$G$29="Ja"),0.5,IF(AND(D41="Pro",$D$35="Middel",$G$29="Ja"),0.5,IF(AND(D41="Pro",$D$35="Groot",$G$29="Ja",$G$30="Ja",$G$31="Ja"),0.15,0)))</f>
        <v>0</v>
      </c>
      <c r="AX3" s="19">
        <v>2</v>
      </c>
      <c r="AY3" s="53">
        <f t="shared" ref="AY3:BH18" si="32">IF($D41="Geen",1,0)</f>
        <v>0</v>
      </c>
      <c r="AZ3" s="53">
        <f t="shared" si="32"/>
        <v>0</v>
      </c>
      <c r="BA3" s="53">
        <f t="shared" si="32"/>
        <v>0</v>
      </c>
      <c r="BB3" s="53">
        <f t="shared" si="32"/>
        <v>0</v>
      </c>
      <c r="BC3" s="53">
        <f t="shared" si="32"/>
        <v>0</v>
      </c>
      <c r="BD3" s="53">
        <f t="shared" si="32"/>
        <v>0</v>
      </c>
      <c r="BE3" s="53">
        <f t="shared" si="32"/>
        <v>0</v>
      </c>
      <c r="BF3" s="53">
        <f t="shared" si="32"/>
        <v>0</v>
      </c>
      <c r="BG3" s="53">
        <f t="shared" si="32"/>
        <v>0</v>
      </c>
      <c r="BH3" s="53">
        <f t="shared" si="32"/>
        <v>0</v>
      </c>
    </row>
    <row r="4" spans="1:60" x14ac:dyDescent="0.15">
      <c r="A4" s="19">
        <v>3</v>
      </c>
      <c r="B4" s="53">
        <f t="shared" ref="B4:B21" si="33">IF(AND($D$26="Klein",D42="Ind",$G$25="Ja"),0.8,IF(AND($D$26="Klein",D42="Ind",$G$26="Ja"),0.8,IF(AND($D$26="Klein",D42="Ind",$G$27="Ja"),0.8,IF(AND($D$26="Klein",D42="Ind",$G$28="Nee"),0.7,IF(AND($D$26="Klein",D42="Exp",$G$25="Ja"),0.6,IF(AND($D$26="Klein",D42="Exp",$G$26="Ja"),0.6,IF(AND($D$26="Klein",D42="Exp",$G$27="Ja"),0.45,IF(AND($D$26="Klein",D42="Exp",$G$28="Nee"),0.45,IF(AND($D$26="Middel",D42="Ind",$G$25="Ja"),0.75,IF(AND($D$26="Middel",D42="Ind",$G$26="Ja"),0.75,IF(AND($D$26="Middel",D42="Ind",$G$27="Ja"),0.75,IF(AND($D$26="Middel",D42="Ind",$G$28="Nee"),0.6,IF(AND($D$26="Middel",D42="Exp",$G$25="Ja"),0.5,IF(AND($D$26="Middel",D42="Exp",$G$26="Ja"),0.5,IF(AND($D$26="Middel",D42="Exp",$G$27="Ja"),0.35,IF(AND($D$26="Middel",D42="Exp",$G$28="Nee"),0.35,IF(AND($D$26="Groot",D42="Ind",$G$25="Ja"),0.65,IF(AND($D$26="Groot",D42="Ind",$G$26="Ja"),0.65,IF(AND($D$26="Groot",D42="Ind",$G$27="Ja"),0.65,IF(AND($D$26="Groot",D42="Ind",$G$28="Nee"),0.5,IF(AND($D$26="Groot",D42="Exp",$G$25="Ja"),0.4,IF(AND($D$26="Groot",D42="Exp",$G$26="Ja"),0.4,IF(AND($D$26="Groot",D42="Exp",$G$27="Ja"),0.25,IF(AND($D$26="Groot",D42="Exp",$G$28="Nee"),0.25,IF(AND($D$26="Kennis",D42="Ind",$G$26="Ja"),1,IF(AND($D$26="Kennis",D42="Ind",$G$27="Ja"),1,IF(AND($D$26="Kennis",D42="Ind",$G$25="Ja"),0.5,IF(AND($D$26="Kennis",D42="Ind",$G$28="Nee"),0.5,IF(AND($D$26="Kennis",D42="Exp",$G$26="Ja"),1,IF(AND($D$26="Kennis",D42="Exp",$G$27="Ja"),1,IF(AND($D$26="Kennis",D42="Exp",$G$25="Ja"),0.25,IF(AND($D$26="Kennis",D42="Exp",$G$28="Nee"),0.25,0))))))))))))))))))))))))))))))))</f>
        <v>0</v>
      </c>
      <c r="C4" s="53">
        <f t="shared" si="2"/>
        <v>0</v>
      </c>
      <c r="D4" s="53">
        <f t="shared" si="3"/>
        <v>0</v>
      </c>
      <c r="E4" s="53">
        <f t="shared" si="4"/>
        <v>0</v>
      </c>
      <c r="F4" s="53">
        <f t="shared" si="5"/>
        <v>0</v>
      </c>
      <c r="G4" s="53">
        <f t="shared" si="6"/>
        <v>0</v>
      </c>
      <c r="H4" s="53">
        <f t="shared" si="7"/>
        <v>0</v>
      </c>
      <c r="I4" s="53">
        <f t="shared" si="8"/>
        <v>0</v>
      </c>
      <c r="J4" s="53">
        <f t="shared" si="9"/>
        <v>0</v>
      </c>
      <c r="K4" s="53">
        <f t="shared" si="10"/>
        <v>0</v>
      </c>
      <c r="M4" s="19">
        <v>3</v>
      </c>
      <c r="N4" s="53">
        <f t="shared" si="11"/>
        <v>0</v>
      </c>
      <c r="O4" s="53">
        <f t="shared" si="12"/>
        <v>0</v>
      </c>
      <c r="P4" s="53">
        <f t="shared" si="13"/>
        <v>0</v>
      </c>
      <c r="Q4" s="53">
        <f t="shared" si="14"/>
        <v>0</v>
      </c>
      <c r="R4" s="53">
        <f t="shared" si="15"/>
        <v>0</v>
      </c>
      <c r="S4" s="53">
        <f t="shared" si="16"/>
        <v>0</v>
      </c>
      <c r="T4" s="53">
        <f t="shared" si="17"/>
        <v>0</v>
      </c>
      <c r="U4" s="53">
        <f t="shared" si="18"/>
        <v>0</v>
      </c>
      <c r="V4" s="53">
        <f t="shared" si="19"/>
        <v>0</v>
      </c>
      <c r="W4" s="53">
        <f t="shared" si="20"/>
        <v>0</v>
      </c>
      <c r="Y4" s="19">
        <v>3</v>
      </c>
      <c r="Z4" s="53">
        <f t="shared" si="21"/>
        <v>0</v>
      </c>
      <c r="AA4" s="53">
        <f t="shared" si="21"/>
        <v>0</v>
      </c>
      <c r="AB4" s="53">
        <f t="shared" si="21"/>
        <v>0</v>
      </c>
      <c r="AC4" s="53">
        <f t="shared" si="21"/>
        <v>0</v>
      </c>
      <c r="AD4" s="53">
        <f t="shared" si="21"/>
        <v>0</v>
      </c>
      <c r="AE4" s="53">
        <f t="shared" si="21"/>
        <v>0</v>
      </c>
      <c r="AF4" s="53">
        <f t="shared" si="21"/>
        <v>0</v>
      </c>
      <c r="AG4" s="53">
        <f t="shared" si="21"/>
        <v>0</v>
      </c>
      <c r="AH4" s="53">
        <f t="shared" si="21"/>
        <v>0</v>
      </c>
      <c r="AI4" s="53">
        <f t="shared" si="21"/>
        <v>0</v>
      </c>
      <c r="AK4" s="19">
        <v>3</v>
      </c>
      <c r="AL4" s="53">
        <f t="shared" si="22"/>
        <v>0</v>
      </c>
      <c r="AM4" s="53">
        <f>IF(AND(D42="Pro",$D$27="Klein",$G$29="Ja"),0.5,IF(AND(D42="Pro",$D$27="Middel",$G$29="Ja"),0.5,IF(AND(D42="Pro",$D$27="Groot",$G$29="Ja",$G$30="Ja",$G$31="Ja"),0.15,0)))</f>
        <v>0</v>
      </c>
      <c r="AN4" s="53">
        <f t="shared" si="24"/>
        <v>0</v>
      </c>
      <c r="AO4" s="53">
        <f t="shared" si="25"/>
        <v>0</v>
      </c>
      <c r="AP4" s="53">
        <f t="shared" si="26"/>
        <v>0</v>
      </c>
      <c r="AQ4" s="53">
        <f t="shared" si="27"/>
        <v>0</v>
      </c>
      <c r="AR4" s="53">
        <f t="shared" si="28"/>
        <v>0</v>
      </c>
      <c r="AS4" s="53">
        <f t="shared" si="29"/>
        <v>0</v>
      </c>
      <c r="AT4" s="53">
        <f t="shared" si="30"/>
        <v>0</v>
      </c>
      <c r="AU4" s="53">
        <f t="shared" si="31"/>
        <v>0</v>
      </c>
      <c r="AX4" s="19">
        <v>3</v>
      </c>
      <c r="AY4" s="53">
        <f t="shared" si="32"/>
        <v>0</v>
      </c>
      <c r="AZ4" s="53">
        <f t="shared" si="32"/>
        <v>0</v>
      </c>
      <c r="BA4" s="53">
        <f t="shared" si="32"/>
        <v>0</v>
      </c>
      <c r="BB4" s="53">
        <f t="shared" si="32"/>
        <v>0</v>
      </c>
      <c r="BC4" s="53">
        <f t="shared" si="32"/>
        <v>0</v>
      </c>
      <c r="BD4" s="53">
        <f t="shared" si="32"/>
        <v>0</v>
      </c>
      <c r="BE4" s="53">
        <f t="shared" si="32"/>
        <v>0</v>
      </c>
      <c r="BF4" s="53">
        <f t="shared" si="32"/>
        <v>0</v>
      </c>
      <c r="BG4" s="53">
        <f t="shared" si="32"/>
        <v>0</v>
      </c>
      <c r="BH4" s="53">
        <f t="shared" si="32"/>
        <v>0</v>
      </c>
    </row>
    <row r="5" spans="1:60" x14ac:dyDescent="0.15">
      <c r="A5" s="19">
        <v>4</v>
      </c>
      <c r="B5" s="53">
        <f t="shared" si="33"/>
        <v>0</v>
      </c>
      <c r="C5" s="53">
        <f t="shared" si="2"/>
        <v>0</v>
      </c>
      <c r="D5" s="53">
        <f t="shared" si="3"/>
        <v>0</v>
      </c>
      <c r="E5" s="53">
        <f t="shared" si="4"/>
        <v>0</v>
      </c>
      <c r="F5" s="53">
        <f t="shared" si="5"/>
        <v>0</v>
      </c>
      <c r="G5" s="53">
        <f t="shared" si="6"/>
        <v>0</v>
      </c>
      <c r="H5" s="53">
        <f t="shared" si="7"/>
        <v>0</v>
      </c>
      <c r="I5" s="53">
        <f t="shared" si="8"/>
        <v>0</v>
      </c>
      <c r="J5" s="53">
        <f t="shared" si="9"/>
        <v>0</v>
      </c>
      <c r="K5" s="53">
        <f t="shared" si="10"/>
        <v>0</v>
      </c>
      <c r="M5" s="19">
        <v>4</v>
      </c>
      <c r="N5" s="53">
        <f t="shared" si="11"/>
        <v>0</v>
      </c>
      <c r="O5" s="53">
        <f t="shared" si="12"/>
        <v>0</v>
      </c>
      <c r="P5" s="53">
        <f t="shared" si="13"/>
        <v>0</v>
      </c>
      <c r="Q5" s="53">
        <f t="shared" si="14"/>
        <v>0</v>
      </c>
      <c r="R5" s="53">
        <f t="shared" si="15"/>
        <v>0</v>
      </c>
      <c r="S5" s="53">
        <f t="shared" si="16"/>
        <v>0</v>
      </c>
      <c r="T5" s="53">
        <f t="shared" si="17"/>
        <v>0</v>
      </c>
      <c r="U5" s="53">
        <f t="shared" si="18"/>
        <v>0</v>
      </c>
      <c r="V5" s="53">
        <f t="shared" si="19"/>
        <v>0</v>
      </c>
      <c r="W5" s="53">
        <f t="shared" si="20"/>
        <v>0</v>
      </c>
      <c r="Y5" s="19">
        <v>4</v>
      </c>
      <c r="Z5" s="53">
        <f t="shared" si="21"/>
        <v>0</v>
      </c>
      <c r="AA5" s="53">
        <f t="shared" si="21"/>
        <v>0</v>
      </c>
      <c r="AB5" s="53">
        <f t="shared" si="21"/>
        <v>0</v>
      </c>
      <c r="AC5" s="53">
        <f t="shared" si="21"/>
        <v>0</v>
      </c>
      <c r="AD5" s="53">
        <f t="shared" si="21"/>
        <v>0</v>
      </c>
      <c r="AE5" s="53">
        <f t="shared" si="21"/>
        <v>0</v>
      </c>
      <c r="AF5" s="53">
        <f t="shared" si="21"/>
        <v>0</v>
      </c>
      <c r="AG5" s="53">
        <f t="shared" si="21"/>
        <v>0</v>
      </c>
      <c r="AH5" s="53">
        <f t="shared" si="21"/>
        <v>0</v>
      </c>
      <c r="AI5" s="53">
        <f t="shared" si="21"/>
        <v>0</v>
      </c>
      <c r="AK5" s="19">
        <v>4</v>
      </c>
      <c r="AL5" s="53">
        <f t="shared" si="22"/>
        <v>0</v>
      </c>
      <c r="AM5" s="53">
        <f t="shared" si="23"/>
        <v>0</v>
      </c>
      <c r="AN5" s="53">
        <f t="shared" si="24"/>
        <v>0</v>
      </c>
      <c r="AO5" s="53">
        <f t="shared" si="25"/>
        <v>0</v>
      </c>
      <c r="AP5" s="53">
        <f t="shared" si="26"/>
        <v>0</v>
      </c>
      <c r="AQ5" s="53">
        <f t="shared" si="27"/>
        <v>0</v>
      </c>
      <c r="AR5" s="53">
        <f t="shared" si="28"/>
        <v>0</v>
      </c>
      <c r="AS5" s="53">
        <f t="shared" si="29"/>
        <v>0</v>
      </c>
      <c r="AT5" s="53">
        <f t="shared" si="30"/>
        <v>0</v>
      </c>
      <c r="AU5" s="53">
        <f t="shared" si="31"/>
        <v>0</v>
      </c>
      <c r="AX5" s="19">
        <v>4</v>
      </c>
      <c r="AY5" s="53">
        <f t="shared" si="32"/>
        <v>0</v>
      </c>
      <c r="AZ5" s="53">
        <f t="shared" si="32"/>
        <v>0</v>
      </c>
      <c r="BA5" s="53">
        <f t="shared" si="32"/>
        <v>0</v>
      </c>
      <c r="BB5" s="53">
        <f t="shared" si="32"/>
        <v>0</v>
      </c>
      <c r="BC5" s="53">
        <f t="shared" si="32"/>
        <v>0</v>
      </c>
      <c r="BD5" s="53">
        <f t="shared" si="32"/>
        <v>0</v>
      </c>
      <c r="BE5" s="53">
        <f t="shared" si="32"/>
        <v>0</v>
      </c>
      <c r="BF5" s="53">
        <f t="shared" si="32"/>
        <v>0</v>
      </c>
      <c r="BG5" s="53">
        <f t="shared" si="32"/>
        <v>0</v>
      </c>
      <c r="BH5" s="53">
        <f t="shared" si="32"/>
        <v>0</v>
      </c>
    </row>
    <row r="6" spans="1:60" x14ac:dyDescent="0.15">
      <c r="A6" s="19">
        <v>5</v>
      </c>
      <c r="B6" s="53">
        <f t="shared" si="33"/>
        <v>0</v>
      </c>
      <c r="C6" s="53">
        <f t="shared" si="2"/>
        <v>0</v>
      </c>
      <c r="D6" s="53">
        <f t="shared" si="3"/>
        <v>0</v>
      </c>
      <c r="E6" s="53">
        <f t="shared" si="4"/>
        <v>0</v>
      </c>
      <c r="F6" s="53">
        <f t="shared" si="5"/>
        <v>0</v>
      </c>
      <c r="G6" s="53">
        <f t="shared" si="6"/>
        <v>0</v>
      </c>
      <c r="H6" s="53">
        <f t="shared" si="7"/>
        <v>0</v>
      </c>
      <c r="I6" s="53">
        <f t="shared" si="8"/>
        <v>0</v>
      </c>
      <c r="J6" s="53">
        <f t="shared" si="9"/>
        <v>0</v>
      </c>
      <c r="K6" s="53">
        <f t="shared" si="10"/>
        <v>0</v>
      </c>
      <c r="M6" s="19">
        <v>5</v>
      </c>
      <c r="N6" s="53">
        <f t="shared" si="11"/>
        <v>0</v>
      </c>
      <c r="O6" s="53">
        <f t="shared" si="12"/>
        <v>0</v>
      </c>
      <c r="P6" s="53">
        <f t="shared" si="13"/>
        <v>0</v>
      </c>
      <c r="Q6" s="53">
        <f t="shared" si="14"/>
        <v>0</v>
      </c>
      <c r="R6" s="53">
        <f t="shared" si="15"/>
        <v>0</v>
      </c>
      <c r="S6" s="53">
        <f t="shared" si="16"/>
        <v>0</v>
      </c>
      <c r="T6" s="53">
        <f t="shared" si="17"/>
        <v>0</v>
      </c>
      <c r="U6" s="53">
        <f t="shared" si="18"/>
        <v>0</v>
      </c>
      <c r="V6" s="53">
        <f t="shared" si="19"/>
        <v>0</v>
      </c>
      <c r="W6" s="53">
        <f t="shared" si="20"/>
        <v>0</v>
      </c>
      <c r="Y6" s="19">
        <v>5</v>
      </c>
      <c r="Z6" s="53">
        <f t="shared" si="21"/>
        <v>0</v>
      </c>
      <c r="AA6" s="53">
        <f t="shared" si="21"/>
        <v>0</v>
      </c>
      <c r="AB6" s="53">
        <f t="shared" si="21"/>
        <v>0</v>
      </c>
      <c r="AC6" s="53">
        <f t="shared" si="21"/>
        <v>0</v>
      </c>
      <c r="AD6" s="53">
        <f t="shared" si="21"/>
        <v>0</v>
      </c>
      <c r="AE6" s="53">
        <f t="shared" si="21"/>
        <v>0</v>
      </c>
      <c r="AF6" s="53">
        <f t="shared" si="21"/>
        <v>0</v>
      </c>
      <c r="AG6" s="53">
        <f t="shared" si="21"/>
        <v>0</v>
      </c>
      <c r="AH6" s="53">
        <f t="shared" si="21"/>
        <v>0</v>
      </c>
      <c r="AI6" s="53">
        <f t="shared" si="21"/>
        <v>0</v>
      </c>
      <c r="AK6" s="19">
        <v>5</v>
      </c>
      <c r="AL6" s="53">
        <f t="shared" si="22"/>
        <v>0</v>
      </c>
      <c r="AM6" s="53">
        <f t="shared" si="23"/>
        <v>0</v>
      </c>
      <c r="AN6" s="53">
        <f t="shared" si="24"/>
        <v>0</v>
      </c>
      <c r="AO6" s="53">
        <f t="shared" si="25"/>
        <v>0</v>
      </c>
      <c r="AP6" s="53">
        <f t="shared" si="26"/>
        <v>0</v>
      </c>
      <c r="AQ6" s="53">
        <f t="shared" si="27"/>
        <v>0</v>
      </c>
      <c r="AR6" s="53">
        <f t="shared" si="28"/>
        <v>0</v>
      </c>
      <c r="AS6" s="53">
        <f t="shared" si="29"/>
        <v>0</v>
      </c>
      <c r="AT6" s="53">
        <f t="shared" si="30"/>
        <v>0</v>
      </c>
      <c r="AU6" s="53">
        <f t="shared" si="31"/>
        <v>0</v>
      </c>
      <c r="AX6" s="19">
        <v>5</v>
      </c>
      <c r="AY6" s="53">
        <f t="shared" si="32"/>
        <v>0</v>
      </c>
      <c r="AZ6" s="53">
        <f t="shared" si="32"/>
        <v>0</v>
      </c>
      <c r="BA6" s="53">
        <f t="shared" si="32"/>
        <v>0</v>
      </c>
      <c r="BB6" s="53">
        <f t="shared" si="32"/>
        <v>0</v>
      </c>
      <c r="BC6" s="53">
        <f t="shared" si="32"/>
        <v>0</v>
      </c>
      <c r="BD6" s="53">
        <f t="shared" si="32"/>
        <v>0</v>
      </c>
      <c r="BE6" s="53">
        <f t="shared" si="32"/>
        <v>0</v>
      </c>
      <c r="BF6" s="53">
        <f t="shared" si="32"/>
        <v>0</v>
      </c>
      <c r="BG6" s="53">
        <f t="shared" si="32"/>
        <v>0</v>
      </c>
      <c r="BH6" s="53">
        <f t="shared" si="32"/>
        <v>0</v>
      </c>
    </row>
    <row r="7" spans="1:60" x14ac:dyDescent="0.15">
      <c r="A7" s="19">
        <v>6</v>
      </c>
      <c r="B7" s="53">
        <f t="shared" si="33"/>
        <v>0</v>
      </c>
      <c r="C7" s="53">
        <f t="shared" si="2"/>
        <v>0</v>
      </c>
      <c r="D7" s="53">
        <f t="shared" si="3"/>
        <v>0</v>
      </c>
      <c r="E7" s="53">
        <f t="shared" si="4"/>
        <v>0</v>
      </c>
      <c r="F7" s="53">
        <f t="shared" si="5"/>
        <v>0</v>
      </c>
      <c r="G7" s="53">
        <f t="shared" si="6"/>
        <v>0</v>
      </c>
      <c r="H7" s="53">
        <f t="shared" si="7"/>
        <v>0</v>
      </c>
      <c r="I7" s="53">
        <f t="shared" si="8"/>
        <v>0</v>
      </c>
      <c r="J7" s="53">
        <f t="shared" si="9"/>
        <v>0</v>
      </c>
      <c r="K7" s="53">
        <f t="shared" si="10"/>
        <v>0</v>
      </c>
      <c r="M7" s="19">
        <v>6</v>
      </c>
      <c r="N7" s="53">
        <f t="shared" si="11"/>
        <v>0</v>
      </c>
      <c r="O7" s="53">
        <f t="shared" si="12"/>
        <v>0</v>
      </c>
      <c r="P7" s="53">
        <f t="shared" si="13"/>
        <v>0</v>
      </c>
      <c r="Q7" s="53">
        <f t="shared" si="14"/>
        <v>0</v>
      </c>
      <c r="R7" s="53">
        <f t="shared" si="15"/>
        <v>0</v>
      </c>
      <c r="S7" s="53">
        <f t="shared" si="16"/>
        <v>0</v>
      </c>
      <c r="T7" s="53">
        <f t="shared" si="17"/>
        <v>0</v>
      </c>
      <c r="U7" s="53">
        <f t="shared" si="18"/>
        <v>0</v>
      </c>
      <c r="V7" s="53">
        <f t="shared" si="19"/>
        <v>0</v>
      </c>
      <c r="W7" s="53">
        <f t="shared" si="20"/>
        <v>0</v>
      </c>
      <c r="Y7" s="19">
        <v>6</v>
      </c>
      <c r="Z7" s="53">
        <f t="shared" si="21"/>
        <v>0</v>
      </c>
      <c r="AA7" s="53">
        <f t="shared" si="21"/>
        <v>0</v>
      </c>
      <c r="AB7" s="53">
        <f t="shared" si="21"/>
        <v>0</v>
      </c>
      <c r="AC7" s="53">
        <f t="shared" si="21"/>
        <v>0</v>
      </c>
      <c r="AD7" s="53">
        <f t="shared" si="21"/>
        <v>0</v>
      </c>
      <c r="AE7" s="53">
        <f t="shared" si="21"/>
        <v>0</v>
      </c>
      <c r="AF7" s="53">
        <f t="shared" si="21"/>
        <v>0</v>
      </c>
      <c r="AG7" s="53">
        <f t="shared" si="21"/>
        <v>0</v>
      </c>
      <c r="AH7" s="53">
        <f t="shared" si="21"/>
        <v>0</v>
      </c>
      <c r="AI7" s="53">
        <f t="shared" si="21"/>
        <v>0</v>
      </c>
      <c r="AK7" s="19">
        <v>6</v>
      </c>
      <c r="AL7" s="53">
        <f t="shared" si="22"/>
        <v>0</v>
      </c>
      <c r="AM7" s="53">
        <f t="shared" si="23"/>
        <v>0</v>
      </c>
      <c r="AN7" s="53">
        <f t="shared" si="24"/>
        <v>0</v>
      </c>
      <c r="AO7" s="53">
        <f t="shared" si="25"/>
        <v>0</v>
      </c>
      <c r="AP7" s="53">
        <f t="shared" si="26"/>
        <v>0</v>
      </c>
      <c r="AQ7" s="53">
        <f t="shared" si="27"/>
        <v>0</v>
      </c>
      <c r="AR7" s="53">
        <f t="shared" si="28"/>
        <v>0</v>
      </c>
      <c r="AS7" s="53">
        <f t="shared" si="29"/>
        <v>0</v>
      </c>
      <c r="AT7" s="53">
        <f t="shared" si="30"/>
        <v>0</v>
      </c>
      <c r="AU7" s="53">
        <f t="shared" si="31"/>
        <v>0</v>
      </c>
      <c r="AX7" s="19">
        <v>6</v>
      </c>
      <c r="AY7" s="53">
        <f t="shared" si="32"/>
        <v>0</v>
      </c>
      <c r="AZ7" s="53">
        <f t="shared" si="32"/>
        <v>0</v>
      </c>
      <c r="BA7" s="53">
        <f t="shared" si="32"/>
        <v>0</v>
      </c>
      <c r="BB7" s="53">
        <f t="shared" si="32"/>
        <v>0</v>
      </c>
      <c r="BC7" s="53">
        <f t="shared" si="32"/>
        <v>0</v>
      </c>
      <c r="BD7" s="53">
        <f t="shared" si="32"/>
        <v>0</v>
      </c>
      <c r="BE7" s="53">
        <f t="shared" si="32"/>
        <v>0</v>
      </c>
      <c r="BF7" s="53">
        <f t="shared" si="32"/>
        <v>0</v>
      </c>
      <c r="BG7" s="53">
        <f t="shared" si="32"/>
        <v>0</v>
      </c>
      <c r="BH7" s="53">
        <f t="shared" si="32"/>
        <v>0</v>
      </c>
    </row>
    <row r="8" spans="1:60" x14ac:dyDescent="0.15">
      <c r="A8" s="19">
        <v>7</v>
      </c>
      <c r="B8" s="53">
        <f t="shared" si="33"/>
        <v>0</v>
      </c>
      <c r="C8" s="53">
        <f t="shared" si="2"/>
        <v>0</v>
      </c>
      <c r="D8" s="53">
        <f t="shared" si="3"/>
        <v>0</v>
      </c>
      <c r="E8" s="53">
        <f t="shared" si="4"/>
        <v>0</v>
      </c>
      <c r="F8" s="53">
        <f t="shared" si="5"/>
        <v>0</v>
      </c>
      <c r="G8" s="53">
        <f t="shared" si="6"/>
        <v>0</v>
      </c>
      <c r="H8" s="53">
        <f t="shared" si="7"/>
        <v>0</v>
      </c>
      <c r="I8" s="53">
        <f t="shared" si="8"/>
        <v>0</v>
      </c>
      <c r="J8" s="53">
        <f t="shared" si="9"/>
        <v>0</v>
      </c>
      <c r="K8" s="53">
        <f t="shared" si="10"/>
        <v>0</v>
      </c>
      <c r="M8" s="19">
        <v>7</v>
      </c>
      <c r="N8" s="53">
        <f t="shared" si="11"/>
        <v>0</v>
      </c>
      <c r="O8" s="53">
        <f t="shared" si="12"/>
        <v>0</v>
      </c>
      <c r="P8" s="53">
        <f t="shared" si="13"/>
        <v>0</v>
      </c>
      <c r="Q8" s="53">
        <f t="shared" si="14"/>
        <v>0</v>
      </c>
      <c r="R8" s="53">
        <f t="shared" si="15"/>
        <v>0</v>
      </c>
      <c r="S8" s="53">
        <f t="shared" si="16"/>
        <v>0</v>
      </c>
      <c r="T8" s="53">
        <f t="shared" si="17"/>
        <v>0</v>
      </c>
      <c r="U8" s="53">
        <f t="shared" si="18"/>
        <v>0</v>
      </c>
      <c r="V8" s="53">
        <f t="shared" si="19"/>
        <v>0</v>
      </c>
      <c r="W8" s="53">
        <f t="shared" si="20"/>
        <v>0</v>
      </c>
      <c r="Y8" s="19">
        <v>7</v>
      </c>
      <c r="Z8" s="53">
        <f t="shared" si="21"/>
        <v>0</v>
      </c>
      <c r="AA8" s="53">
        <f t="shared" si="21"/>
        <v>0</v>
      </c>
      <c r="AB8" s="53">
        <f t="shared" si="21"/>
        <v>0</v>
      </c>
      <c r="AC8" s="53">
        <f t="shared" si="21"/>
        <v>0</v>
      </c>
      <c r="AD8" s="53">
        <f t="shared" si="21"/>
        <v>0</v>
      </c>
      <c r="AE8" s="53">
        <f t="shared" si="21"/>
        <v>0</v>
      </c>
      <c r="AF8" s="53">
        <f t="shared" si="21"/>
        <v>0</v>
      </c>
      <c r="AG8" s="53">
        <f t="shared" si="21"/>
        <v>0</v>
      </c>
      <c r="AH8" s="53">
        <f t="shared" si="21"/>
        <v>0</v>
      </c>
      <c r="AI8" s="53">
        <f t="shared" si="21"/>
        <v>0</v>
      </c>
      <c r="AK8" s="19">
        <v>7</v>
      </c>
      <c r="AL8" s="53">
        <f t="shared" si="22"/>
        <v>0</v>
      </c>
      <c r="AM8" s="53">
        <f t="shared" si="23"/>
        <v>0</v>
      </c>
      <c r="AN8" s="53">
        <f t="shared" si="24"/>
        <v>0</v>
      </c>
      <c r="AO8" s="53">
        <f t="shared" si="25"/>
        <v>0</v>
      </c>
      <c r="AP8" s="53">
        <f t="shared" si="26"/>
        <v>0</v>
      </c>
      <c r="AQ8" s="53">
        <f t="shared" si="27"/>
        <v>0</v>
      </c>
      <c r="AR8" s="53">
        <f t="shared" si="28"/>
        <v>0</v>
      </c>
      <c r="AS8" s="53">
        <f t="shared" si="29"/>
        <v>0</v>
      </c>
      <c r="AT8" s="53">
        <f t="shared" si="30"/>
        <v>0</v>
      </c>
      <c r="AU8" s="53">
        <f t="shared" si="31"/>
        <v>0</v>
      </c>
      <c r="AX8" s="19">
        <v>7</v>
      </c>
      <c r="AY8" s="53">
        <f t="shared" si="32"/>
        <v>0</v>
      </c>
      <c r="AZ8" s="53">
        <f t="shared" si="32"/>
        <v>0</v>
      </c>
      <c r="BA8" s="53">
        <f t="shared" si="32"/>
        <v>0</v>
      </c>
      <c r="BB8" s="53">
        <f t="shared" si="32"/>
        <v>0</v>
      </c>
      <c r="BC8" s="53">
        <f t="shared" si="32"/>
        <v>0</v>
      </c>
      <c r="BD8" s="53">
        <f t="shared" si="32"/>
        <v>0</v>
      </c>
      <c r="BE8" s="53">
        <f t="shared" si="32"/>
        <v>0</v>
      </c>
      <c r="BF8" s="53">
        <f t="shared" si="32"/>
        <v>0</v>
      </c>
      <c r="BG8" s="53">
        <f t="shared" si="32"/>
        <v>0</v>
      </c>
      <c r="BH8" s="53">
        <f t="shared" si="32"/>
        <v>0</v>
      </c>
    </row>
    <row r="9" spans="1:60" x14ac:dyDescent="0.15">
      <c r="A9" s="19">
        <v>8</v>
      </c>
      <c r="B9" s="53">
        <f t="shared" si="33"/>
        <v>0</v>
      </c>
      <c r="C9" s="53">
        <f>IF(AND($D$27="Klein",D47="Ind",$G$25="Ja"),0.8,IF(AND($D$27="Klein",D47="Ind",$G$26="Ja"),0.8,IF(AND($D$27="Klein",D47="Ind",$G$27="Ja"),0.8,IF(AND($D$27="Klein",D47="Ind",$G$28="Nee"),0.7,IF(AND($D$27="Klein",D47="Exp",$G$25="Ja"),0.6,IF(AND($D$27="Klein",D47="Exp",$G$26="Ja"),0.6,IF(AND($D$27="Klein",D47="Exp",$G$27="Ja"),0.45,IF(AND($D$27="Klein",D47="Exp",$G$28="Nee"),0.45,IF(AND($D$27="Middel",D47="Ind",$G$25="Ja"),0.75,IF(AND($D$27="Middel",D47="Ind",$G$26="Ja"),0.75,IF(AND($D$27="Middel",D47="Ind",$G$27="Ja"),0.75,IF(AND($D$27="Middel",D47="Ind",$G$28="Nee"),0.6,IF(AND($D$27="Middel",D47="Exp",$G$25="Ja"),0.5,IF(AND($D$27="Middel",D47="Exp",$G$26="Ja"),0.5,IF(AND($D$27="Middel",D47="Exp",$G$27="Ja"),0.35,IF(AND($D$27="Middel",D47="Exp",$G$28="Nee"),0.35,IF(AND($D$27="Groot",D47="Ind",$G$25="Ja"),0.65,IF(AND($D$27="Groot",D47="Ind",$G$26="Ja"),0.65,IF(AND($D$27="Groot",D47="Ind",$G$27="Ja"),0.65,IF(AND($D$27="Groot",D47="Ind",$G$28="Nee"),0.5,IF(AND($D$27="Groot",D47="Exp",$G$25="Ja"),0.4,IF(AND($D$27="Groot",D47="Exp",$G$26="Ja"),0.4,IF(AND($D$27="Groot",D47="Exp",$G$27="Ja"),0.25,IF(AND($D$27="Groot",D47="Exp",$G$28="Nee"),0.25,IF(AND($D$27="Kennis",D47="Ind",$G$26="Ja"),1,IF(AND($D$27="Kennis",D47="Ind",$G$27="Ja"),1,IF(AND($D$27="Kennis",D47="Ind",$G$25="Ja"),0.5,IF(AND($D$27="Kennis",D47="Ind",$G$28="Nee"),0.5,IF(AND($D$27="Kennis",D47="Exp",$G$26="Ja"),1,IF(AND($D$27="Kennis",D47="Exp",$G$27="Ja"),1,IF(AND($D$27="Kennis",D47="Exp",$G$25="Ja"),0.25,IF(AND($D$27="Kennis",D47="Exp",$G$28="Nee"),0.25,0))))))))))))))))))))))))))))))))</f>
        <v>0</v>
      </c>
      <c r="D9" s="53">
        <f t="shared" si="3"/>
        <v>0</v>
      </c>
      <c r="E9" s="53">
        <f t="shared" si="4"/>
        <v>0</v>
      </c>
      <c r="F9" s="53">
        <f t="shared" si="5"/>
        <v>0</v>
      </c>
      <c r="G9" s="53">
        <f t="shared" si="6"/>
        <v>0</v>
      </c>
      <c r="H9" s="53">
        <f t="shared" si="7"/>
        <v>0</v>
      </c>
      <c r="I9" s="53">
        <f t="shared" si="8"/>
        <v>0</v>
      </c>
      <c r="J9" s="53">
        <f t="shared" si="9"/>
        <v>0</v>
      </c>
      <c r="K9" s="53">
        <f t="shared" si="10"/>
        <v>0</v>
      </c>
      <c r="M9" s="19">
        <v>8</v>
      </c>
      <c r="N9" s="53">
        <f t="shared" si="11"/>
        <v>0</v>
      </c>
      <c r="O9" s="53">
        <f t="shared" si="12"/>
        <v>0</v>
      </c>
      <c r="P9" s="53">
        <f t="shared" si="13"/>
        <v>0</v>
      </c>
      <c r="Q9" s="53">
        <f t="shared" si="14"/>
        <v>0</v>
      </c>
      <c r="R9" s="53">
        <f t="shared" si="15"/>
        <v>0</v>
      </c>
      <c r="S9" s="53">
        <f t="shared" si="16"/>
        <v>0</v>
      </c>
      <c r="T9" s="53">
        <f t="shared" si="17"/>
        <v>0</v>
      </c>
      <c r="U9" s="53">
        <f t="shared" si="18"/>
        <v>0</v>
      </c>
      <c r="V9" s="53">
        <f t="shared" si="19"/>
        <v>0</v>
      </c>
      <c r="W9" s="53">
        <f t="shared" si="20"/>
        <v>0</v>
      </c>
      <c r="Y9" s="19">
        <v>8</v>
      </c>
      <c r="Z9" s="53">
        <f t="shared" si="21"/>
        <v>0</v>
      </c>
      <c r="AA9" s="53">
        <f t="shared" si="21"/>
        <v>0</v>
      </c>
      <c r="AB9" s="53">
        <f t="shared" si="21"/>
        <v>0</v>
      </c>
      <c r="AC9" s="53">
        <f t="shared" si="21"/>
        <v>0</v>
      </c>
      <c r="AD9" s="53">
        <f t="shared" si="21"/>
        <v>0</v>
      </c>
      <c r="AE9" s="53">
        <f t="shared" si="21"/>
        <v>0</v>
      </c>
      <c r="AF9" s="53">
        <f t="shared" si="21"/>
        <v>0</v>
      </c>
      <c r="AG9" s="53">
        <f t="shared" si="21"/>
        <v>0</v>
      </c>
      <c r="AH9" s="53">
        <f t="shared" si="21"/>
        <v>0</v>
      </c>
      <c r="AI9" s="53">
        <f t="shared" si="21"/>
        <v>0</v>
      </c>
      <c r="AK9" s="19">
        <v>8</v>
      </c>
      <c r="AL9" s="53">
        <f t="shared" si="22"/>
        <v>0</v>
      </c>
      <c r="AM9" s="53">
        <f t="shared" si="23"/>
        <v>0</v>
      </c>
      <c r="AN9" s="53">
        <f t="shared" si="24"/>
        <v>0</v>
      </c>
      <c r="AO9" s="53">
        <f t="shared" si="25"/>
        <v>0</v>
      </c>
      <c r="AP9" s="53">
        <f t="shared" si="26"/>
        <v>0</v>
      </c>
      <c r="AQ9" s="53">
        <f t="shared" si="27"/>
        <v>0</v>
      </c>
      <c r="AR9" s="53">
        <f t="shared" si="28"/>
        <v>0</v>
      </c>
      <c r="AS9" s="53">
        <f t="shared" si="29"/>
        <v>0</v>
      </c>
      <c r="AT9" s="53">
        <f t="shared" si="30"/>
        <v>0</v>
      </c>
      <c r="AU9" s="53">
        <f t="shared" si="31"/>
        <v>0</v>
      </c>
      <c r="AX9" s="19">
        <v>8</v>
      </c>
      <c r="AY9" s="53">
        <f t="shared" si="32"/>
        <v>0</v>
      </c>
      <c r="AZ9" s="53">
        <f t="shared" si="32"/>
        <v>0</v>
      </c>
      <c r="BA9" s="53">
        <f t="shared" si="32"/>
        <v>0</v>
      </c>
      <c r="BB9" s="53">
        <f t="shared" si="32"/>
        <v>0</v>
      </c>
      <c r="BC9" s="53">
        <f t="shared" si="32"/>
        <v>0</v>
      </c>
      <c r="BD9" s="53">
        <f t="shared" si="32"/>
        <v>0</v>
      </c>
      <c r="BE9" s="53">
        <f t="shared" si="32"/>
        <v>0</v>
      </c>
      <c r="BF9" s="53">
        <f t="shared" si="32"/>
        <v>0</v>
      </c>
      <c r="BG9" s="53">
        <f t="shared" si="32"/>
        <v>0</v>
      </c>
      <c r="BH9" s="53">
        <f t="shared" si="32"/>
        <v>0</v>
      </c>
    </row>
    <row r="10" spans="1:60" x14ac:dyDescent="0.15">
      <c r="A10" s="19">
        <v>9</v>
      </c>
      <c r="B10" s="53">
        <f t="shared" si="33"/>
        <v>0</v>
      </c>
      <c r="C10" s="53">
        <f t="shared" si="2"/>
        <v>0</v>
      </c>
      <c r="D10" s="53">
        <f t="shared" si="3"/>
        <v>0</v>
      </c>
      <c r="E10" s="53">
        <f t="shared" si="4"/>
        <v>0</v>
      </c>
      <c r="F10" s="53">
        <f t="shared" si="5"/>
        <v>0</v>
      </c>
      <c r="G10" s="53">
        <f t="shared" si="6"/>
        <v>0</v>
      </c>
      <c r="H10" s="53">
        <f t="shared" si="7"/>
        <v>0</v>
      </c>
      <c r="I10" s="53">
        <f t="shared" si="8"/>
        <v>0</v>
      </c>
      <c r="J10" s="53">
        <f t="shared" si="9"/>
        <v>0</v>
      </c>
      <c r="K10" s="53">
        <f t="shared" si="10"/>
        <v>0</v>
      </c>
      <c r="M10" s="19">
        <v>9</v>
      </c>
      <c r="N10" s="53">
        <f t="shared" si="11"/>
        <v>0</v>
      </c>
      <c r="O10" s="53">
        <f t="shared" si="12"/>
        <v>0</v>
      </c>
      <c r="P10" s="53">
        <f t="shared" si="13"/>
        <v>0</v>
      </c>
      <c r="Q10" s="53">
        <f t="shared" si="14"/>
        <v>0</v>
      </c>
      <c r="R10" s="53">
        <f t="shared" si="15"/>
        <v>0</v>
      </c>
      <c r="S10" s="53">
        <f t="shared" si="16"/>
        <v>0</v>
      </c>
      <c r="T10" s="53">
        <f t="shared" si="17"/>
        <v>0</v>
      </c>
      <c r="U10" s="53">
        <f t="shared" si="18"/>
        <v>0</v>
      </c>
      <c r="V10" s="53">
        <f t="shared" si="19"/>
        <v>0</v>
      </c>
      <c r="W10" s="53">
        <f t="shared" si="20"/>
        <v>0</v>
      </c>
      <c r="Y10" s="19">
        <v>9</v>
      </c>
      <c r="Z10" s="53">
        <f t="shared" si="21"/>
        <v>0</v>
      </c>
      <c r="AA10" s="53">
        <f t="shared" si="21"/>
        <v>0</v>
      </c>
      <c r="AB10" s="53">
        <f t="shared" si="21"/>
        <v>0</v>
      </c>
      <c r="AC10" s="53">
        <f t="shared" si="21"/>
        <v>0</v>
      </c>
      <c r="AD10" s="53">
        <f t="shared" si="21"/>
        <v>0</v>
      </c>
      <c r="AE10" s="53">
        <f t="shared" si="21"/>
        <v>0</v>
      </c>
      <c r="AF10" s="53">
        <f t="shared" si="21"/>
        <v>0</v>
      </c>
      <c r="AG10" s="53">
        <f t="shared" si="21"/>
        <v>0</v>
      </c>
      <c r="AH10" s="53">
        <f t="shared" si="21"/>
        <v>0</v>
      </c>
      <c r="AI10" s="53">
        <f t="shared" si="21"/>
        <v>0</v>
      </c>
      <c r="AK10" s="19">
        <v>9</v>
      </c>
      <c r="AL10" s="53">
        <f t="shared" si="22"/>
        <v>0</v>
      </c>
      <c r="AM10" s="53">
        <f t="shared" si="23"/>
        <v>0</v>
      </c>
      <c r="AN10" s="53">
        <f t="shared" si="24"/>
        <v>0</v>
      </c>
      <c r="AO10" s="53">
        <f t="shared" si="25"/>
        <v>0</v>
      </c>
      <c r="AP10" s="53">
        <f t="shared" si="26"/>
        <v>0</v>
      </c>
      <c r="AQ10" s="53">
        <f t="shared" si="27"/>
        <v>0</v>
      </c>
      <c r="AR10" s="53">
        <f t="shared" si="28"/>
        <v>0</v>
      </c>
      <c r="AS10" s="53">
        <f t="shared" si="29"/>
        <v>0</v>
      </c>
      <c r="AT10" s="53">
        <f t="shared" si="30"/>
        <v>0</v>
      </c>
      <c r="AU10" s="53">
        <f t="shared" si="31"/>
        <v>0</v>
      </c>
      <c r="AX10" s="19">
        <v>9</v>
      </c>
      <c r="AY10" s="53">
        <f t="shared" si="32"/>
        <v>0</v>
      </c>
      <c r="AZ10" s="53">
        <f t="shared" si="32"/>
        <v>0</v>
      </c>
      <c r="BA10" s="53">
        <f t="shared" si="32"/>
        <v>0</v>
      </c>
      <c r="BB10" s="53">
        <f t="shared" si="32"/>
        <v>0</v>
      </c>
      <c r="BC10" s="53">
        <f t="shared" si="32"/>
        <v>0</v>
      </c>
      <c r="BD10" s="53">
        <f t="shared" si="32"/>
        <v>0</v>
      </c>
      <c r="BE10" s="53">
        <f t="shared" si="32"/>
        <v>0</v>
      </c>
      <c r="BF10" s="53">
        <f t="shared" si="32"/>
        <v>0</v>
      </c>
      <c r="BG10" s="53">
        <f t="shared" si="32"/>
        <v>0</v>
      </c>
      <c r="BH10" s="53">
        <f t="shared" si="32"/>
        <v>0</v>
      </c>
    </row>
    <row r="11" spans="1:60" x14ac:dyDescent="0.15">
      <c r="A11" s="19">
        <v>10</v>
      </c>
      <c r="B11" s="53">
        <f t="shared" si="33"/>
        <v>0</v>
      </c>
      <c r="C11" s="53">
        <f t="shared" si="2"/>
        <v>0</v>
      </c>
      <c r="D11" s="53">
        <f t="shared" si="3"/>
        <v>0</v>
      </c>
      <c r="E11" s="53">
        <f t="shared" si="4"/>
        <v>0</v>
      </c>
      <c r="F11" s="53">
        <f t="shared" si="5"/>
        <v>0</v>
      </c>
      <c r="G11" s="53">
        <f t="shared" si="6"/>
        <v>0</v>
      </c>
      <c r="H11" s="53">
        <f t="shared" si="7"/>
        <v>0</v>
      </c>
      <c r="I11" s="53">
        <f t="shared" si="8"/>
        <v>0</v>
      </c>
      <c r="J11" s="53">
        <f t="shared" si="9"/>
        <v>0</v>
      </c>
      <c r="K11" s="53">
        <f t="shared" si="10"/>
        <v>0</v>
      </c>
      <c r="M11" s="19">
        <v>10</v>
      </c>
      <c r="N11" s="53">
        <f t="shared" si="11"/>
        <v>0</v>
      </c>
      <c r="O11" s="53">
        <f t="shared" si="12"/>
        <v>0</v>
      </c>
      <c r="P11" s="53">
        <f t="shared" si="13"/>
        <v>0</v>
      </c>
      <c r="Q11" s="53">
        <f t="shared" si="14"/>
        <v>0</v>
      </c>
      <c r="R11" s="53">
        <f t="shared" si="15"/>
        <v>0</v>
      </c>
      <c r="S11" s="53">
        <f t="shared" si="16"/>
        <v>0</v>
      </c>
      <c r="T11" s="53">
        <f t="shared" si="17"/>
        <v>0</v>
      </c>
      <c r="U11" s="53">
        <f t="shared" si="18"/>
        <v>0</v>
      </c>
      <c r="V11" s="53">
        <f t="shared" si="19"/>
        <v>0</v>
      </c>
      <c r="W11" s="53">
        <f t="shared" si="20"/>
        <v>0</v>
      </c>
      <c r="Y11" s="19">
        <v>10</v>
      </c>
      <c r="Z11" s="53">
        <f t="shared" si="21"/>
        <v>0</v>
      </c>
      <c r="AA11" s="53">
        <f t="shared" si="21"/>
        <v>0</v>
      </c>
      <c r="AB11" s="53">
        <f t="shared" si="21"/>
        <v>0</v>
      </c>
      <c r="AC11" s="53">
        <f t="shared" si="21"/>
        <v>0</v>
      </c>
      <c r="AD11" s="53">
        <f t="shared" si="21"/>
        <v>0</v>
      </c>
      <c r="AE11" s="53">
        <f t="shared" si="21"/>
        <v>0</v>
      </c>
      <c r="AF11" s="53">
        <f t="shared" si="21"/>
        <v>0</v>
      </c>
      <c r="AG11" s="53">
        <f t="shared" si="21"/>
        <v>0</v>
      </c>
      <c r="AH11" s="53">
        <f t="shared" si="21"/>
        <v>0</v>
      </c>
      <c r="AI11" s="53">
        <f t="shared" si="21"/>
        <v>0</v>
      </c>
      <c r="AK11" s="19">
        <v>10</v>
      </c>
      <c r="AL11" s="53">
        <f t="shared" si="22"/>
        <v>0</v>
      </c>
      <c r="AM11" s="53">
        <f t="shared" si="23"/>
        <v>0</v>
      </c>
      <c r="AN11" s="53">
        <f t="shared" si="24"/>
        <v>0</v>
      </c>
      <c r="AO11" s="53">
        <f t="shared" si="25"/>
        <v>0</v>
      </c>
      <c r="AP11" s="53">
        <f t="shared" si="26"/>
        <v>0</v>
      </c>
      <c r="AQ11" s="53">
        <f t="shared" si="27"/>
        <v>0</v>
      </c>
      <c r="AR11" s="53">
        <f t="shared" si="28"/>
        <v>0</v>
      </c>
      <c r="AS11" s="53">
        <f t="shared" si="29"/>
        <v>0</v>
      </c>
      <c r="AT11" s="53">
        <f t="shared" si="30"/>
        <v>0</v>
      </c>
      <c r="AU11" s="53">
        <f t="shared" si="31"/>
        <v>0</v>
      </c>
      <c r="AX11" s="19">
        <v>10</v>
      </c>
      <c r="AY11" s="53">
        <f t="shared" si="32"/>
        <v>0</v>
      </c>
      <c r="AZ11" s="53">
        <f t="shared" si="32"/>
        <v>0</v>
      </c>
      <c r="BA11" s="53">
        <f t="shared" si="32"/>
        <v>0</v>
      </c>
      <c r="BB11" s="53">
        <f t="shared" si="32"/>
        <v>0</v>
      </c>
      <c r="BC11" s="53">
        <f t="shared" si="32"/>
        <v>0</v>
      </c>
      <c r="BD11" s="53">
        <f t="shared" si="32"/>
        <v>0</v>
      </c>
      <c r="BE11" s="53">
        <f t="shared" si="32"/>
        <v>0</v>
      </c>
      <c r="BF11" s="53">
        <f t="shared" si="32"/>
        <v>0</v>
      </c>
      <c r="BG11" s="53">
        <f t="shared" si="32"/>
        <v>0</v>
      </c>
      <c r="BH11" s="53">
        <f t="shared" si="32"/>
        <v>0</v>
      </c>
    </row>
    <row r="12" spans="1:60" x14ac:dyDescent="0.15">
      <c r="A12" s="19">
        <v>11</v>
      </c>
      <c r="B12" s="53">
        <f t="shared" si="33"/>
        <v>0</v>
      </c>
      <c r="C12" s="53">
        <f t="shared" si="2"/>
        <v>0</v>
      </c>
      <c r="D12" s="53">
        <f t="shared" si="3"/>
        <v>0</v>
      </c>
      <c r="E12" s="53">
        <f t="shared" si="4"/>
        <v>0</v>
      </c>
      <c r="F12" s="53">
        <f t="shared" si="5"/>
        <v>0</v>
      </c>
      <c r="G12" s="53">
        <f t="shared" si="6"/>
        <v>0</v>
      </c>
      <c r="H12" s="53">
        <f t="shared" si="7"/>
        <v>0</v>
      </c>
      <c r="I12" s="53">
        <f t="shared" si="8"/>
        <v>0</v>
      </c>
      <c r="J12" s="53">
        <f t="shared" si="9"/>
        <v>0</v>
      </c>
      <c r="K12" s="53">
        <f t="shared" si="10"/>
        <v>0</v>
      </c>
      <c r="M12" s="19">
        <v>11</v>
      </c>
      <c r="N12" s="53">
        <f t="shared" si="11"/>
        <v>0</v>
      </c>
      <c r="O12" s="53">
        <f t="shared" si="12"/>
        <v>0</v>
      </c>
      <c r="P12" s="53">
        <f t="shared" si="13"/>
        <v>0</v>
      </c>
      <c r="Q12" s="53">
        <f t="shared" si="14"/>
        <v>0</v>
      </c>
      <c r="R12" s="53">
        <f t="shared" si="15"/>
        <v>0</v>
      </c>
      <c r="S12" s="53">
        <f t="shared" si="16"/>
        <v>0</v>
      </c>
      <c r="T12" s="53">
        <f t="shared" si="17"/>
        <v>0</v>
      </c>
      <c r="U12" s="53">
        <f t="shared" si="18"/>
        <v>0</v>
      </c>
      <c r="V12" s="53">
        <f t="shared" si="19"/>
        <v>0</v>
      </c>
      <c r="W12" s="53">
        <f t="shared" si="20"/>
        <v>0</v>
      </c>
      <c r="Y12" s="19">
        <v>11</v>
      </c>
      <c r="Z12" s="53">
        <f t="shared" si="21"/>
        <v>0</v>
      </c>
      <c r="AA12" s="53">
        <f t="shared" si="21"/>
        <v>0</v>
      </c>
      <c r="AB12" s="53">
        <f t="shared" si="21"/>
        <v>0</v>
      </c>
      <c r="AC12" s="53">
        <f t="shared" si="21"/>
        <v>0</v>
      </c>
      <c r="AD12" s="53">
        <f t="shared" si="21"/>
        <v>0</v>
      </c>
      <c r="AE12" s="53">
        <f t="shared" si="21"/>
        <v>0</v>
      </c>
      <c r="AF12" s="53">
        <f t="shared" si="21"/>
        <v>0</v>
      </c>
      <c r="AG12" s="53">
        <f t="shared" si="21"/>
        <v>0</v>
      </c>
      <c r="AH12" s="53">
        <f t="shared" si="21"/>
        <v>0</v>
      </c>
      <c r="AI12" s="53">
        <f t="shared" si="21"/>
        <v>0</v>
      </c>
      <c r="AK12" s="19">
        <v>11</v>
      </c>
      <c r="AL12" s="53">
        <f t="shared" si="22"/>
        <v>0</v>
      </c>
      <c r="AM12" s="53">
        <f t="shared" si="23"/>
        <v>0</v>
      </c>
      <c r="AN12" s="53">
        <f t="shared" si="24"/>
        <v>0</v>
      </c>
      <c r="AO12" s="53">
        <f t="shared" si="25"/>
        <v>0</v>
      </c>
      <c r="AP12" s="53">
        <f t="shared" si="26"/>
        <v>0</v>
      </c>
      <c r="AQ12" s="53">
        <f t="shared" si="27"/>
        <v>0</v>
      </c>
      <c r="AR12" s="53">
        <f t="shared" si="28"/>
        <v>0</v>
      </c>
      <c r="AS12" s="53">
        <f t="shared" si="29"/>
        <v>0</v>
      </c>
      <c r="AT12" s="53">
        <f t="shared" si="30"/>
        <v>0</v>
      </c>
      <c r="AU12" s="53">
        <f t="shared" si="31"/>
        <v>0</v>
      </c>
      <c r="AX12" s="19">
        <v>11</v>
      </c>
      <c r="AY12" s="53">
        <f t="shared" si="32"/>
        <v>0</v>
      </c>
      <c r="AZ12" s="53">
        <f t="shared" si="32"/>
        <v>0</v>
      </c>
      <c r="BA12" s="53">
        <f t="shared" si="32"/>
        <v>0</v>
      </c>
      <c r="BB12" s="53">
        <f t="shared" si="32"/>
        <v>0</v>
      </c>
      <c r="BC12" s="53">
        <f t="shared" si="32"/>
        <v>0</v>
      </c>
      <c r="BD12" s="53">
        <f t="shared" si="32"/>
        <v>0</v>
      </c>
      <c r="BE12" s="53">
        <f t="shared" si="32"/>
        <v>0</v>
      </c>
      <c r="BF12" s="53">
        <f t="shared" si="32"/>
        <v>0</v>
      </c>
      <c r="BG12" s="53">
        <f t="shared" si="32"/>
        <v>0</v>
      </c>
      <c r="BH12" s="53">
        <f t="shared" si="32"/>
        <v>0</v>
      </c>
    </row>
    <row r="13" spans="1:60" x14ac:dyDescent="0.15">
      <c r="A13" s="19">
        <v>12</v>
      </c>
      <c r="B13" s="53">
        <f t="shared" si="33"/>
        <v>0</v>
      </c>
      <c r="C13" s="53">
        <f t="shared" si="2"/>
        <v>0</v>
      </c>
      <c r="D13" s="53">
        <f t="shared" si="3"/>
        <v>0</v>
      </c>
      <c r="E13" s="53">
        <f t="shared" si="4"/>
        <v>0</v>
      </c>
      <c r="F13" s="53">
        <f t="shared" si="5"/>
        <v>0</v>
      </c>
      <c r="G13" s="53">
        <f t="shared" si="6"/>
        <v>0</v>
      </c>
      <c r="H13" s="53">
        <f t="shared" si="7"/>
        <v>0</v>
      </c>
      <c r="I13" s="53">
        <f t="shared" si="8"/>
        <v>0</v>
      </c>
      <c r="J13" s="53">
        <f t="shared" si="9"/>
        <v>0</v>
      </c>
      <c r="K13" s="53">
        <f t="shared" si="10"/>
        <v>0</v>
      </c>
      <c r="M13" s="19">
        <v>12</v>
      </c>
      <c r="N13" s="53">
        <f t="shared" si="11"/>
        <v>0</v>
      </c>
      <c r="O13" s="53">
        <f t="shared" si="12"/>
        <v>0</v>
      </c>
      <c r="P13" s="53">
        <f t="shared" si="13"/>
        <v>0</v>
      </c>
      <c r="Q13" s="53">
        <f t="shared" si="14"/>
        <v>0</v>
      </c>
      <c r="R13" s="53">
        <f t="shared" si="15"/>
        <v>0</v>
      </c>
      <c r="S13" s="53">
        <f t="shared" si="16"/>
        <v>0</v>
      </c>
      <c r="T13" s="53">
        <f t="shared" si="17"/>
        <v>0</v>
      </c>
      <c r="U13" s="53">
        <f t="shared" si="18"/>
        <v>0</v>
      </c>
      <c r="V13" s="53">
        <f t="shared" si="19"/>
        <v>0</v>
      </c>
      <c r="W13" s="53">
        <f t="shared" si="20"/>
        <v>0</v>
      </c>
      <c r="Y13" s="19">
        <v>12</v>
      </c>
      <c r="Z13" s="53">
        <f t="shared" si="21"/>
        <v>0</v>
      </c>
      <c r="AA13" s="53">
        <f t="shared" si="21"/>
        <v>0</v>
      </c>
      <c r="AB13" s="53">
        <f t="shared" si="21"/>
        <v>0</v>
      </c>
      <c r="AC13" s="53">
        <f t="shared" si="21"/>
        <v>0</v>
      </c>
      <c r="AD13" s="53">
        <f t="shared" si="21"/>
        <v>0</v>
      </c>
      <c r="AE13" s="53">
        <f t="shared" si="21"/>
        <v>0</v>
      </c>
      <c r="AF13" s="53">
        <f t="shared" si="21"/>
        <v>0</v>
      </c>
      <c r="AG13" s="53">
        <f t="shared" si="21"/>
        <v>0</v>
      </c>
      <c r="AH13" s="53">
        <f t="shared" si="21"/>
        <v>0</v>
      </c>
      <c r="AI13" s="53">
        <f t="shared" si="21"/>
        <v>0</v>
      </c>
      <c r="AK13" s="19">
        <v>12</v>
      </c>
      <c r="AL13" s="53">
        <f t="shared" si="22"/>
        <v>0</v>
      </c>
      <c r="AM13" s="53">
        <f t="shared" si="23"/>
        <v>0</v>
      </c>
      <c r="AN13" s="53">
        <f t="shared" si="24"/>
        <v>0</v>
      </c>
      <c r="AO13" s="53">
        <f t="shared" si="25"/>
        <v>0</v>
      </c>
      <c r="AP13" s="53">
        <f t="shared" si="26"/>
        <v>0</v>
      </c>
      <c r="AQ13" s="53">
        <f t="shared" si="27"/>
        <v>0</v>
      </c>
      <c r="AR13" s="53">
        <f t="shared" si="28"/>
        <v>0</v>
      </c>
      <c r="AS13" s="53">
        <f t="shared" si="29"/>
        <v>0</v>
      </c>
      <c r="AT13" s="53">
        <f t="shared" si="30"/>
        <v>0</v>
      </c>
      <c r="AU13" s="53">
        <f t="shared" si="31"/>
        <v>0</v>
      </c>
      <c r="AX13" s="19">
        <v>12</v>
      </c>
      <c r="AY13" s="53">
        <f t="shared" si="32"/>
        <v>0</v>
      </c>
      <c r="AZ13" s="53">
        <f t="shared" si="32"/>
        <v>0</v>
      </c>
      <c r="BA13" s="53">
        <f t="shared" si="32"/>
        <v>0</v>
      </c>
      <c r="BB13" s="53">
        <f t="shared" si="32"/>
        <v>0</v>
      </c>
      <c r="BC13" s="53">
        <f t="shared" si="32"/>
        <v>0</v>
      </c>
      <c r="BD13" s="53">
        <f t="shared" si="32"/>
        <v>0</v>
      </c>
      <c r="BE13" s="53">
        <f t="shared" si="32"/>
        <v>0</v>
      </c>
      <c r="BF13" s="53">
        <f t="shared" si="32"/>
        <v>0</v>
      </c>
      <c r="BG13" s="53">
        <f t="shared" si="32"/>
        <v>0</v>
      </c>
      <c r="BH13" s="53">
        <f t="shared" si="32"/>
        <v>0</v>
      </c>
    </row>
    <row r="14" spans="1:60" x14ac:dyDescent="0.15">
      <c r="A14" s="19">
        <v>13</v>
      </c>
      <c r="B14" s="53">
        <f t="shared" si="33"/>
        <v>0</v>
      </c>
      <c r="C14" s="53">
        <f t="shared" si="2"/>
        <v>0</v>
      </c>
      <c r="D14" s="53">
        <f t="shared" si="3"/>
        <v>0</v>
      </c>
      <c r="E14" s="53">
        <f t="shared" si="4"/>
        <v>0</v>
      </c>
      <c r="F14" s="53">
        <f t="shared" si="5"/>
        <v>0</v>
      </c>
      <c r="G14" s="53">
        <f t="shared" si="6"/>
        <v>0</v>
      </c>
      <c r="H14" s="53">
        <f t="shared" si="7"/>
        <v>0</v>
      </c>
      <c r="I14" s="53">
        <f t="shared" si="8"/>
        <v>0</v>
      </c>
      <c r="J14" s="53">
        <f t="shared" si="9"/>
        <v>0</v>
      </c>
      <c r="K14" s="53">
        <f t="shared" si="10"/>
        <v>0</v>
      </c>
      <c r="M14" s="19">
        <v>13</v>
      </c>
      <c r="N14" s="53">
        <f t="shared" si="11"/>
        <v>0</v>
      </c>
      <c r="O14" s="53">
        <f t="shared" si="12"/>
        <v>0</v>
      </c>
      <c r="P14" s="53">
        <f t="shared" si="13"/>
        <v>0</v>
      </c>
      <c r="Q14" s="53">
        <f t="shared" si="14"/>
        <v>0</v>
      </c>
      <c r="R14" s="53">
        <f t="shared" si="15"/>
        <v>0</v>
      </c>
      <c r="S14" s="53">
        <f t="shared" si="16"/>
        <v>0</v>
      </c>
      <c r="T14" s="53">
        <f t="shared" si="17"/>
        <v>0</v>
      </c>
      <c r="U14" s="53">
        <f t="shared" si="18"/>
        <v>0</v>
      </c>
      <c r="V14" s="53">
        <f t="shared" si="19"/>
        <v>0</v>
      </c>
      <c r="W14" s="53">
        <f t="shared" si="20"/>
        <v>0</v>
      </c>
      <c r="Y14" s="19">
        <v>13</v>
      </c>
      <c r="Z14" s="53">
        <f t="shared" si="21"/>
        <v>0</v>
      </c>
      <c r="AA14" s="53">
        <f t="shared" si="21"/>
        <v>0</v>
      </c>
      <c r="AB14" s="53">
        <f t="shared" si="21"/>
        <v>0</v>
      </c>
      <c r="AC14" s="53">
        <f t="shared" si="21"/>
        <v>0</v>
      </c>
      <c r="AD14" s="53">
        <f t="shared" si="21"/>
        <v>0</v>
      </c>
      <c r="AE14" s="53">
        <f t="shared" si="21"/>
        <v>0</v>
      </c>
      <c r="AF14" s="53">
        <f t="shared" si="21"/>
        <v>0</v>
      </c>
      <c r="AG14" s="53">
        <f t="shared" si="21"/>
        <v>0</v>
      </c>
      <c r="AH14" s="53">
        <f t="shared" si="21"/>
        <v>0</v>
      </c>
      <c r="AI14" s="53">
        <f t="shared" si="21"/>
        <v>0</v>
      </c>
      <c r="AK14" s="19">
        <v>13</v>
      </c>
      <c r="AL14" s="53">
        <f t="shared" si="22"/>
        <v>0</v>
      </c>
      <c r="AM14" s="53">
        <f t="shared" si="23"/>
        <v>0</v>
      </c>
      <c r="AN14" s="53">
        <f t="shared" si="24"/>
        <v>0</v>
      </c>
      <c r="AO14" s="53">
        <f t="shared" si="25"/>
        <v>0</v>
      </c>
      <c r="AP14" s="53">
        <f t="shared" si="26"/>
        <v>0</v>
      </c>
      <c r="AQ14" s="53">
        <f t="shared" si="27"/>
        <v>0</v>
      </c>
      <c r="AR14" s="53">
        <f t="shared" si="28"/>
        <v>0</v>
      </c>
      <c r="AS14" s="53">
        <f t="shared" si="29"/>
        <v>0</v>
      </c>
      <c r="AT14" s="53">
        <f t="shared" si="30"/>
        <v>0</v>
      </c>
      <c r="AU14" s="53">
        <f t="shared" si="31"/>
        <v>0</v>
      </c>
      <c r="AX14" s="19">
        <v>13</v>
      </c>
      <c r="AY14" s="53">
        <f t="shared" si="32"/>
        <v>0</v>
      </c>
      <c r="AZ14" s="53">
        <f t="shared" si="32"/>
        <v>0</v>
      </c>
      <c r="BA14" s="53">
        <f t="shared" si="32"/>
        <v>0</v>
      </c>
      <c r="BB14" s="53">
        <f t="shared" si="32"/>
        <v>0</v>
      </c>
      <c r="BC14" s="53">
        <f t="shared" si="32"/>
        <v>0</v>
      </c>
      <c r="BD14" s="53">
        <f t="shared" si="32"/>
        <v>0</v>
      </c>
      <c r="BE14" s="53">
        <f t="shared" si="32"/>
        <v>0</v>
      </c>
      <c r="BF14" s="53">
        <f t="shared" si="32"/>
        <v>0</v>
      </c>
      <c r="BG14" s="53">
        <f t="shared" si="32"/>
        <v>0</v>
      </c>
      <c r="BH14" s="53">
        <f t="shared" si="32"/>
        <v>0</v>
      </c>
    </row>
    <row r="15" spans="1:60" x14ac:dyDescent="0.15">
      <c r="A15" s="19">
        <v>14</v>
      </c>
      <c r="B15" s="53">
        <f t="shared" si="33"/>
        <v>0</v>
      </c>
      <c r="C15" s="53">
        <f t="shared" si="2"/>
        <v>0</v>
      </c>
      <c r="D15" s="53">
        <f t="shared" si="3"/>
        <v>0</v>
      </c>
      <c r="E15" s="53">
        <f t="shared" si="4"/>
        <v>0</v>
      </c>
      <c r="F15" s="53">
        <f t="shared" si="5"/>
        <v>0</v>
      </c>
      <c r="G15" s="53">
        <f t="shared" si="6"/>
        <v>0</v>
      </c>
      <c r="H15" s="53">
        <f t="shared" si="7"/>
        <v>0</v>
      </c>
      <c r="I15" s="53">
        <f t="shared" si="8"/>
        <v>0</v>
      </c>
      <c r="J15" s="53">
        <f t="shared" si="9"/>
        <v>0</v>
      </c>
      <c r="K15" s="53">
        <f t="shared" si="10"/>
        <v>0</v>
      </c>
      <c r="M15" s="19">
        <v>14</v>
      </c>
      <c r="N15" s="53">
        <f t="shared" si="11"/>
        <v>0</v>
      </c>
      <c r="O15" s="53">
        <f t="shared" si="12"/>
        <v>0</v>
      </c>
      <c r="P15" s="53">
        <f t="shared" si="13"/>
        <v>0</v>
      </c>
      <c r="Q15" s="53">
        <f t="shared" si="14"/>
        <v>0</v>
      </c>
      <c r="R15" s="53">
        <f t="shared" si="15"/>
        <v>0</v>
      </c>
      <c r="S15" s="53">
        <f t="shared" si="16"/>
        <v>0</v>
      </c>
      <c r="T15" s="53">
        <f t="shared" si="17"/>
        <v>0</v>
      </c>
      <c r="U15" s="53">
        <f t="shared" si="18"/>
        <v>0</v>
      </c>
      <c r="V15" s="53">
        <f t="shared" si="19"/>
        <v>0</v>
      </c>
      <c r="W15" s="53">
        <f t="shared" si="20"/>
        <v>0</v>
      </c>
      <c r="Y15" s="19">
        <v>14</v>
      </c>
      <c r="Z15" s="53">
        <f t="shared" si="21"/>
        <v>0</v>
      </c>
      <c r="AA15" s="53">
        <f t="shared" si="21"/>
        <v>0</v>
      </c>
      <c r="AB15" s="53">
        <f t="shared" si="21"/>
        <v>0</v>
      </c>
      <c r="AC15" s="53">
        <f t="shared" si="21"/>
        <v>0</v>
      </c>
      <c r="AD15" s="53">
        <f t="shared" si="21"/>
        <v>0</v>
      </c>
      <c r="AE15" s="53">
        <f t="shared" si="21"/>
        <v>0</v>
      </c>
      <c r="AF15" s="53">
        <f t="shared" si="21"/>
        <v>0</v>
      </c>
      <c r="AG15" s="53">
        <f t="shared" si="21"/>
        <v>0</v>
      </c>
      <c r="AH15" s="53">
        <f t="shared" si="21"/>
        <v>0</v>
      </c>
      <c r="AI15" s="53">
        <f t="shared" si="21"/>
        <v>0</v>
      </c>
      <c r="AK15" s="19">
        <v>14</v>
      </c>
      <c r="AL15" s="53">
        <f t="shared" si="22"/>
        <v>0</v>
      </c>
      <c r="AM15" s="53">
        <f t="shared" si="23"/>
        <v>0</v>
      </c>
      <c r="AN15" s="53">
        <f t="shared" si="24"/>
        <v>0</v>
      </c>
      <c r="AO15" s="53">
        <f t="shared" si="25"/>
        <v>0</v>
      </c>
      <c r="AP15" s="53">
        <f t="shared" si="26"/>
        <v>0</v>
      </c>
      <c r="AQ15" s="53">
        <f t="shared" si="27"/>
        <v>0</v>
      </c>
      <c r="AR15" s="53">
        <f t="shared" si="28"/>
        <v>0</v>
      </c>
      <c r="AS15" s="53">
        <f t="shared" si="29"/>
        <v>0</v>
      </c>
      <c r="AT15" s="53">
        <f t="shared" si="30"/>
        <v>0</v>
      </c>
      <c r="AU15" s="53">
        <f t="shared" si="31"/>
        <v>0</v>
      </c>
      <c r="AX15" s="19">
        <v>14</v>
      </c>
      <c r="AY15" s="53">
        <f t="shared" si="32"/>
        <v>0</v>
      </c>
      <c r="AZ15" s="53">
        <f t="shared" si="32"/>
        <v>0</v>
      </c>
      <c r="BA15" s="53">
        <f t="shared" si="32"/>
        <v>0</v>
      </c>
      <c r="BB15" s="53">
        <f t="shared" si="32"/>
        <v>0</v>
      </c>
      <c r="BC15" s="53">
        <f t="shared" si="32"/>
        <v>0</v>
      </c>
      <c r="BD15" s="53">
        <f t="shared" si="32"/>
        <v>0</v>
      </c>
      <c r="BE15" s="53">
        <f t="shared" si="32"/>
        <v>0</v>
      </c>
      <c r="BF15" s="53">
        <f t="shared" si="32"/>
        <v>0</v>
      </c>
      <c r="BG15" s="53">
        <f t="shared" si="32"/>
        <v>0</v>
      </c>
      <c r="BH15" s="53">
        <f t="shared" si="32"/>
        <v>0</v>
      </c>
    </row>
    <row r="16" spans="1:60" x14ac:dyDescent="0.15">
      <c r="A16" s="19">
        <v>15</v>
      </c>
      <c r="B16" s="53">
        <f t="shared" si="33"/>
        <v>0</v>
      </c>
      <c r="C16" s="53">
        <f t="shared" si="2"/>
        <v>0</v>
      </c>
      <c r="D16" s="53">
        <f t="shared" si="3"/>
        <v>0</v>
      </c>
      <c r="E16" s="53">
        <f t="shared" si="4"/>
        <v>0</v>
      </c>
      <c r="F16" s="53">
        <f t="shared" si="5"/>
        <v>0</v>
      </c>
      <c r="G16" s="53">
        <f t="shared" si="6"/>
        <v>0</v>
      </c>
      <c r="H16" s="53">
        <f t="shared" si="7"/>
        <v>0</v>
      </c>
      <c r="I16" s="53">
        <f t="shared" si="8"/>
        <v>0</v>
      </c>
      <c r="J16" s="53">
        <f t="shared" si="9"/>
        <v>0</v>
      </c>
      <c r="K16" s="53">
        <f t="shared" si="10"/>
        <v>0</v>
      </c>
      <c r="M16" s="19">
        <v>15</v>
      </c>
      <c r="N16" s="53">
        <f t="shared" si="11"/>
        <v>0</v>
      </c>
      <c r="O16" s="53">
        <f t="shared" si="12"/>
        <v>0</v>
      </c>
      <c r="P16" s="53">
        <f t="shared" si="13"/>
        <v>0</v>
      </c>
      <c r="Q16" s="53">
        <f t="shared" si="14"/>
        <v>0</v>
      </c>
      <c r="R16" s="53">
        <f t="shared" si="15"/>
        <v>0</v>
      </c>
      <c r="S16" s="53">
        <f t="shared" si="16"/>
        <v>0</v>
      </c>
      <c r="T16" s="53">
        <f t="shared" si="17"/>
        <v>0</v>
      </c>
      <c r="U16" s="53">
        <f t="shared" si="18"/>
        <v>0</v>
      </c>
      <c r="V16" s="53">
        <f t="shared" si="19"/>
        <v>0</v>
      </c>
      <c r="W16" s="53">
        <f t="shared" si="20"/>
        <v>0</v>
      </c>
      <c r="Y16" s="19">
        <v>15</v>
      </c>
      <c r="Z16" s="53">
        <f t="shared" si="21"/>
        <v>0</v>
      </c>
      <c r="AA16" s="53">
        <f t="shared" si="21"/>
        <v>0</v>
      </c>
      <c r="AB16" s="53">
        <f t="shared" si="21"/>
        <v>0</v>
      </c>
      <c r="AC16" s="53">
        <f t="shared" si="21"/>
        <v>0</v>
      </c>
      <c r="AD16" s="53">
        <f t="shared" si="21"/>
        <v>0</v>
      </c>
      <c r="AE16" s="53">
        <f t="shared" si="21"/>
        <v>0</v>
      </c>
      <c r="AF16" s="53">
        <f t="shared" si="21"/>
        <v>0</v>
      </c>
      <c r="AG16" s="53">
        <f t="shared" si="21"/>
        <v>0</v>
      </c>
      <c r="AH16" s="53">
        <f t="shared" si="21"/>
        <v>0</v>
      </c>
      <c r="AI16" s="53">
        <f t="shared" si="21"/>
        <v>0</v>
      </c>
      <c r="AK16" s="19">
        <v>15</v>
      </c>
      <c r="AL16" s="53">
        <f t="shared" si="22"/>
        <v>0</v>
      </c>
      <c r="AM16" s="53">
        <f t="shared" si="23"/>
        <v>0</v>
      </c>
      <c r="AN16" s="53">
        <f t="shared" si="24"/>
        <v>0</v>
      </c>
      <c r="AO16" s="53">
        <f t="shared" si="25"/>
        <v>0</v>
      </c>
      <c r="AP16" s="53">
        <f t="shared" si="26"/>
        <v>0</v>
      </c>
      <c r="AQ16" s="53">
        <f t="shared" si="27"/>
        <v>0</v>
      </c>
      <c r="AR16" s="53">
        <f t="shared" si="28"/>
        <v>0</v>
      </c>
      <c r="AS16" s="53">
        <f t="shared" si="29"/>
        <v>0</v>
      </c>
      <c r="AT16" s="53">
        <f t="shared" si="30"/>
        <v>0</v>
      </c>
      <c r="AU16" s="53">
        <f t="shared" si="31"/>
        <v>0</v>
      </c>
      <c r="AX16" s="19">
        <v>15</v>
      </c>
      <c r="AY16" s="53">
        <f t="shared" si="32"/>
        <v>0</v>
      </c>
      <c r="AZ16" s="53">
        <f t="shared" si="32"/>
        <v>0</v>
      </c>
      <c r="BA16" s="53">
        <f t="shared" si="32"/>
        <v>0</v>
      </c>
      <c r="BB16" s="53">
        <f t="shared" si="32"/>
        <v>0</v>
      </c>
      <c r="BC16" s="53">
        <f t="shared" si="32"/>
        <v>0</v>
      </c>
      <c r="BD16" s="53">
        <f t="shared" si="32"/>
        <v>0</v>
      </c>
      <c r="BE16" s="53">
        <f t="shared" si="32"/>
        <v>0</v>
      </c>
      <c r="BF16" s="53">
        <f t="shared" si="32"/>
        <v>0</v>
      </c>
      <c r="BG16" s="53">
        <f t="shared" si="32"/>
        <v>0</v>
      </c>
      <c r="BH16" s="53">
        <f t="shared" si="32"/>
        <v>0</v>
      </c>
    </row>
    <row r="17" spans="1:60" x14ac:dyDescent="0.15">
      <c r="A17" s="19">
        <v>16</v>
      </c>
      <c r="B17" s="53">
        <f t="shared" si="33"/>
        <v>0</v>
      </c>
      <c r="C17" s="53">
        <f t="shared" si="2"/>
        <v>0</v>
      </c>
      <c r="D17" s="53">
        <f t="shared" si="3"/>
        <v>0</v>
      </c>
      <c r="E17" s="53">
        <f t="shared" si="4"/>
        <v>0</v>
      </c>
      <c r="F17" s="53">
        <f t="shared" si="5"/>
        <v>0</v>
      </c>
      <c r="G17" s="53">
        <f t="shared" si="6"/>
        <v>0</v>
      </c>
      <c r="H17" s="53">
        <f t="shared" si="7"/>
        <v>0</v>
      </c>
      <c r="I17" s="53">
        <f t="shared" si="8"/>
        <v>0</v>
      </c>
      <c r="J17" s="53">
        <f t="shared" si="9"/>
        <v>0</v>
      </c>
      <c r="K17" s="53">
        <f t="shared" si="10"/>
        <v>0</v>
      </c>
      <c r="M17" s="19">
        <v>16</v>
      </c>
      <c r="N17" s="53">
        <f t="shared" si="11"/>
        <v>0</v>
      </c>
      <c r="O17" s="53">
        <f t="shared" si="12"/>
        <v>0</v>
      </c>
      <c r="P17" s="53">
        <f t="shared" si="13"/>
        <v>0</v>
      </c>
      <c r="Q17" s="53">
        <f t="shared" si="14"/>
        <v>0</v>
      </c>
      <c r="R17" s="53">
        <f t="shared" si="15"/>
        <v>0</v>
      </c>
      <c r="S17" s="53">
        <f t="shared" si="16"/>
        <v>0</v>
      </c>
      <c r="T17" s="53">
        <f t="shared" si="17"/>
        <v>0</v>
      </c>
      <c r="U17" s="53">
        <f t="shared" si="18"/>
        <v>0</v>
      </c>
      <c r="V17" s="53">
        <f t="shared" si="19"/>
        <v>0</v>
      </c>
      <c r="W17" s="53">
        <f t="shared" si="20"/>
        <v>0</v>
      </c>
      <c r="Y17" s="19">
        <v>16</v>
      </c>
      <c r="Z17" s="53">
        <f t="shared" si="21"/>
        <v>0</v>
      </c>
      <c r="AA17" s="53">
        <f t="shared" si="21"/>
        <v>0</v>
      </c>
      <c r="AB17" s="53">
        <f t="shared" si="21"/>
        <v>0</v>
      </c>
      <c r="AC17" s="53">
        <f t="shared" si="21"/>
        <v>0</v>
      </c>
      <c r="AD17" s="53">
        <f t="shared" si="21"/>
        <v>0</v>
      </c>
      <c r="AE17" s="53">
        <f t="shared" si="21"/>
        <v>0</v>
      </c>
      <c r="AF17" s="53">
        <f t="shared" si="21"/>
        <v>0</v>
      </c>
      <c r="AG17" s="53">
        <f t="shared" si="21"/>
        <v>0</v>
      </c>
      <c r="AH17" s="53">
        <f t="shared" si="21"/>
        <v>0</v>
      </c>
      <c r="AI17" s="53">
        <f t="shared" si="21"/>
        <v>0</v>
      </c>
      <c r="AK17" s="19">
        <v>16</v>
      </c>
      <c r="AL17" s="53">
        <f t="shared" si="22"/>
        <v>0</v>
      </c>
      <c r="AM17" s="53">
        <f t="shared" si="23"/>
        <v>0</v>
      </c>
      <c r="AN17" s="53">
        <f t="shared" si="24"/>
        <v>0</v>
      </c>
      <c r="AO17" s="53">
        <f t="shared" si="25"/>
        <v>0</v>
      </c>
      <c r="AP17" s="53">
        <f t="shared" si="26"/>
        <v>0</v>
      </c>
      <c r="AQ17" s="53">
        <f t="shared" si="27"/>
        <v>0</v>
      </c>
      <c r="AR17" s="53">
        <f t="shared" si="28"/>
        <v>0</v>
      </c>
      <c r="AS17" s="53">
        <f t="shared" si="29"/>
        <v>0</v>
      </c>
      <c r="AT17" s="53">
        <f t="shared" si="30"/>
        <v>0</v>
      </c>
      <c r="AU17" s="53">
        <f t="shared" si="31"/>
        <v>0</v>
      </c>
      <c r="AX17" s="19">
        <v>16</v>
      </c>
      <c r="AY17" s="53">
        <f t="shared" si="32"/>
        <v>0</v>
      </c>
      <c r="AZ17" s="53">
        <f t="shared" si="32"/>
        <v>0</v>
      </c>
      <c r="BA17" s="53">
        <f t="shared" si="32"/>
        <v>0</v>
      </c>
      <c r="BB17" s="53">
        <f t="shared" si="32"/>
        <v>0</v>
      </c>
      <c r="BC17" s="53">
        <f t="shared" si="32"/>
        <v>0</v>
      </c>
      <c r="BD17" s="53">
        <f t="shared" si="32"/>
        <v>0</v>
      </c>
      <c r="BE17" s="53">
        <f t="shared" si="32"/>
        <v>0</v>
      </c>
      <c r="BF17" s="53">
        <f t="shared" si="32"/>
        <v>0</v>
      </c>
      <c r="BG17" s="53">
        <f t="shared" si="32"/>
        <v>0</v>
      </c>
      <c r="BH17" s="53">
        <f t="shared" si="32"/>
        <v>0</v>
      </c>
    </row>
    <row r="18" spans="1:60" x14ac:dyDescent="0.15">
      <c r="A18" s="19">
        <v>17</v>
      </c>
      <c r="B18" s="53">
        <f t="shared" si="33"/>
        <v>0</v>
      </c>
      <c r="C18" s="53">
        <f t="shared" si="2"/>
        <v>0</v>
      </c>
      <c r="D18" s="53">
        <f t="shared" si="3"/>
        <v>0</v>
      </c>
      <c r="E18" s="53">
        <f t="shared" si="4"/>
        <v>0</v>
      </c>
      <c r="F18" s="53">
        <f t="shared" si="5"/>
        <v>0</v>
      </c>
      <c r="G18" s="53">
        <f t="shared" si="6"/>
        <v>0</v>
      </c>
      <c r="H18" s="53">
        <f t="shared" si="7"/>
        <v>0</v>
      </c>
      <c r="I18" s="53">
        <f t="shared" si="8"/>
        <v>0</v>
      </c>
      <c r="J18" s="53">
        <f t="shared" si="9"/>
        <v>0</v>
      </c>
      <c r="K18" s="53">
        <f t="shared" si="10"/>
        <v>0</v>
      </c>
      <c r="M18" s="19">
        <v>17</v>
      </c>
      <c r="N18" s="53">
        <f t="shared" si="11"/>
        <v>0</v>
      </c>
      <c r="O18" s="53">
        <f t="shared" si="12"/>
        <v>0</v>
      </c>
      <c r="P18" s="53">
        <f t="shared" si="13"/>
        <v>0</v>
      </c>
      <c r="Q18" s="53">
        <f t="shared" si="14"/>
        <v>0</v>
      </c>
      <c r="R18" s="53">
        <f t="shared" si="15"/>
        <v>0</v>
      </c>
      <c r="S18" s="53">
        <f t="shared" si="16"/>
        <v>0</v>
      </c>
      <c r="T18" s="53">
        <f t="shared" si="17"/>
        <v>0</v>
      </c>
      <c r="U18" s="53">
        <f t="shared" si="18"/>
        <v>0</v>
      </c>
      <c r="V18" s="53">
        <f t="shared" si="19"/>
        <v>0</v>
      </c>
      <c r="W18" s="53">
        <f t="shared" si="20"/>
        <v>0</v>
      </c>
      <c r="Y18" s="19">
        <v>17</v>
      </c>
      <c r="Z18" s="53">
        <f t="shared" si="21"/>
        <v>0</v>
      </c>
      <c r="AA18" s="53">
        <f t="shared" si="21"/>
        <v>0</v>
      </c>
      <c r="AB18" s="53">
        <f t="shared" si="21"/>
        <v>0</v>
      </c>
      <c r="AC18" s="53">
        <f t="shared" si="21"/>
        <v>0</v>
      </c>
      <c r="AD18" s="53">
        <f t="shared" si="21"/>
        <v>0</v>
      </c>
      <c r="AE18" s="53">
        <f t="shared" si="21"/>
        <v>0</v>
      </c>
      <c r="AF18" s="53">
        <f t="shared" si="21"/>
        <v>0</v>
      </c>
      <c r="AG18" s="53">
        <f t="shared" si="21"/>
        <v>0</v>
      </c>
      <c r="AH18" s="53">
        <f t="shared" si="21"/>
        <v>0</v>
      </c>
      <c r="AI18" s="53">
        <f t="shared" si="21"/>
        <v>0</v>
      </c>
      <c r="AK18" s="19">
        <v>17</v>
      </c>
      <c r="AL18" s="53">
        <f t="shared" si="22"/>
        <v>0</v>
      </c>
      <c r="AM18" s="53">
        <f t="shared" si="23"/>
        <v>0</v>
      </c>
      <c r="AN18" s="53">
        <f t="shared" si="24"/>
        <v>0</v>
      </c>
      <c r="AO18" s="53">
        <f t="shared" si="25"/>
        <v>0</v>
      </c>
      <c r="AP18" s="53">
        <f t="shared" si="26"/>
        <v>0</v>
      </c>
      <c r="AQ18" s="53">
        <f t="shared" si="27"/>
        <v>0</v>
      </c>
      <c r="AR18" s="53">
        <f t="shared" si="28"/>
        <v>0</v>
      </c>
      <c r="AS18" s="53">
        <f t="shared" si="29"/>
        <v>0</v>
      </c>
      <c r="AT18" s="53">
        <f t="shared" si="30"/>
        <v>0</v>
      </c>
      <c r="AU18" s="53">
        <f t="shared" si="31"/>
        <v>0</v>
      </c>
      <c r="AX18" s="19">
        <v>17</v>
      </c>
      <c r="AY18" s="53">
        <f t="shared" si="32"/>
        <v>0</v>
      </c>
      <c r="AZ18" s="53">
        <f t="shared" si="32"/>
        <v>0</v>
      </c>
      <c r="BA18" s="53">
        <f t="shared" si="32"/>
        <v>0</v>
      </c>
      <c r="BB18" s="53">
        <f t="shared" si="32"/>
        <v>0</v>
      </c>
      <c r="BC18" s="53">
        <f t="shared" si="32"/>
        <v>0</v>
      </c>
      <c r="BD18" s="53">
        <f t="shared" si="32"/>
        <v>0</v>
      </c>
      <c r="BE18" s="53">
        <f t="shared" si="32"/>
        <v>0</v>
      </c>
      <c r="BF18" s="53">
        <f t="shared" si="32"/>
        <v>0</v>
      </c>
      <c r="BG18" s="53">
        <f t="shared" si="32"/>
        <v>0</v>
      </c>
      <c r="BH18" s="53">
        <f t="shared" si="32"/>
        <v>0</v>
      </c>
    </row>
    <row r="19" spans="1:60" x14ac:dyDescent="0.15">
      <c r="A19" s="19">
        <v>18</v>
      </c>
      <c r="B19" s="53">
        <f t="shared" si="33"/>
        <v>0</v>
      </c>
      <c r="C19" s="53">
        <f t="shared" si="2"/>
        <v>0</v>
      </c>
      <c r="D19" s="53">
        <f t="shared" si="3"/>
        <v>0</v>
      </c>
      <c r="E19" s="53">
        <f t="shared" si="4"/>
        <v>0</v>
      </c>
      <c r="F19" s="53">
        <f t="shared" si="5"/>
        <v>0</v>
      </c>
      <c r="G19" s="53">
        <f t="shared" si="6"/>
        <v>0</v>
      </c>
      <c r="H19" s="53">
        <f t="shared" si="7"/>
        <v>0</v>
      </c>
      <c r="I19" s="53">
        <f t="shared" si="8"/>
        <v>0</v>
      </c>
      <c r="J19" s="53">
        <f t="shared" si="9"/>
        <v>0</v>
      </c>
      <c r="K19" s="53">
        <f t="shared" si="10"/>
        <v>0</v>
      </c>
      <c r="M19" s="19">
        <v>18</v>
      </c>
      <c r="N19" s="53">
        <f t="shared" si="11"/>
        <v>0</v>
      </c>
      <c r="O19" s="53">
        <f t="shared" si="12"/>
        <v>0</v>
      </c>
      <c r="P19" s="53">
        <f t="shared" si="13"/>
        <v>0</v>
      </c>
      <c r="Q19" s="53">
        <f t="shared" si="14"/>
        <v>0</v>
      </c>
      <c r="R19" s="53">
        <f t="shared" si="15"/>
        <v>0</v>
      </c>
      <c r="S19" s="53">
        <f t="shared" si="16"/>
        <v>0</v>
      </c>
      <c r="T19" s="53">
        <f t="shared" si="17"/>
        <v>0</v>
      </c>
      <c r="U19" s="53">
        <f t="shared" si="18"/>
        <v>0</v>
      </c>
      <c r="V19" s="53">
        <f t="shared" si="19"/>
        <v>0</v>
      </c>
      <c r="W19" s="53">
        <f t="shared" si="20"/>
        <v>0</v>
      </c>
      <c r="Y19" s="19">
        <v>18</v>
      </c>
      <c r="Z19" s="53">
        <f t="shared" si="21"/>
        <v>0</v>
      </c>
      <c r="AA19" s="53">
        <f t="shared" si="21"/>
        <v>0</v>
      </c>
      <c r="AB19" s="53">
        <f t="shared" si="21"/>
        <v>0</v>
      </c>
      <c r="AC19" s="53">
        <f t="shared" si="21"/>
        <v>0</v>
      </c>
      <c r="AD19" s="53">
        <f t="shared" si="21"/>
        <v>0</v>
      </c>
      <c r="AE19" s="53">
        <f t="shared" si="21"/>
        <v>0</v>
      </c>
      <c r="AF19" s="53">
        <f t="shared" si="21"/>
        <v>0</v>
      </c>
      <c r="AG19" s="53">
        <f t="shared" si="21"/>
        <v>0</v>
      </c>
      <c r="AH19" s="53">
        <f t="shared" si="21"/>
        <v>0</v>
      </c>
      <c r="AI19" s="53">
        <f t="shared" si="21"/>
        <v>0</v>
      </c>
      <c r="AK19" s="19">
        <v>18</v>
      </c>
      <c r="AL19" s="53">
        <f t="shared" si="22"/>
        <v>0</v>
      </c>
      <c r="AM19" s="53">
        <f t="shared" si="23"/>
        <v>0</v>
      </c>
      <c r="AN19" s="53">
        <f t="shared" si="24"/>
        <v>0</v>
      </c>
      <c r="AO19" s="53">
        <f t="shared" si="25"/>
        <v>0</v>
      </c>
      <c r="AP19" s="53">
        <f t="shared" si="26"/>
        <v>0</v>
      </c>
      <c r="AQ19" s="53">
        <f t="shared" si="27"/>
        <v>0</v>
      </c>
      <c r="AR19" s="53">
        <f t="shared" si="28"/>
        <v>0</v>
      </c>
      <c r="AS19" s="53">
        <f t="shared" si="29"/>
        <v>0</v>
      </c>
      <c r="AT19" s="53">
        <f t="shared" si="30"/>
        <v>0</v>
      </c>
      <c r="AU19" s="53">
        <f t="shared" si="31"/>
        <v>0</v>
      </c>
      <c r="AX19" s="19">
        <v>18</v>
      </c>
      <c r="AY19" s="53">
        <f t="shared" ref="AY19:BH21" si="34">IF($D57="Geen",1,0)</f>
        <v>0</v>
      </c>
      <c r="AZ19" s="53">
        <f t="shared" si="34"/>
        <v>0</v>
      </c>
      <c r="BA19" s="53">
        <f t="shared" si="34"/>
        <v>0</v>
      </c>
      <c r="BB19" s="53">
        <f t="shared" si="34"/>
        <v>0</v>
      </c>
      <c r="BC19" s="53">
        <f t="shared" si="34"/>
        <v>0</v>
      </c>
      <c r="BD19" s="53">
        <f t="shared" si="34"/>
        <v>0</v>
      </c>
      <c r="BE19" s="53">
        <f t="shared" si="34"/>
        <v>0</v>
      </c>
      <c r="BF19" s="53">
        <f t="shared" si="34"/>
        <v>0</v>
      </c>
      <c r="BG19" s="53">
        <f t="shared" si="34"/>
        <v>0</v>
      </c>
      <c r="BH19" s="53">
        <f t="shared" si="34"/>
        <v>0</v>
      </c>
    </row>
    <row r="20" spans="1:60" x14ac:dyDescent="0.15">
      <c r="A20" s="19">
        <v>19</v>
      </c>
      <c r="B20" s="53">
        <f t="shared" si="33"/>
        <v>0</v>
      </c>
      <c r="C20" s="53">
        <f t="shared" si="2"/>
        <v>0</v>
      </c>
      <c r="D20" s="53">
        <f t="shared" si="3"/>
        <v>0</v>
      </c>
      <c r="E20" s="53">
        <f t="shared" si="4"/>
        <v>0</v>
      </c>
      <c r="F20" s="53">
        <f t="shared" si="5"/>
        <v>0</v>
      </c>
      <c r="G20" s="53">
        <f t="shared" si="6"/>
        <v>0</v>
      </c>
      <c r="H20" s="53">
        <f t="shared" si="7"/>
        <v>0</v>
      </c>
      <c r="I20" s="53">
        <f t="shared" si="8"/>
        <v>0</v>
      </c>
      <c r="J20" s="53">
        <f t="shared" si="9"/>
        <v>0</v>
      </c>
      <c r="K20" s="53">
        <f t="shared" si="10"/>
        <v>0</v>
      </c>
      <c r="M20" s="19">
        <v>19</v>
      </c>
      <c r="N20" s="53">
        <f t="shared" si="11"/>
        <v>0</v>
      </c>
      <c r="O20" s="53">
        <f t="shared" si="12"/>
        <v>0</v>
      </c>
      <c r="P20" s="53">
        <f t="shared" si="13"/>
        <v>0</v>
      </c>
      <c r="Q20" s="53">
        <f t="shared" si="14"/>
        <v>0</v>
      </c>
      <c r="R20" s="53">
        <f t="shared" si="15"/>
        <v>0</v>
      </c>
      <c r="S20" s="53">
        <f t="shared" si="16"/>
        <v>0</v>
      </c>
      <c r="T20" s="53">
        <f t="shared" si="17"/>
        <v>0</v>
      </c>
      <c r="U20" s="53">
        <f t="shared" si="18"/>
        <v>0</v>
      </c>
      <c r="V20" s="53">
        <f t="shared" si="19"/>
        <v>0</v>
      </c>
      <c r="W20" s="53">
        <f t="shared" si="20"/>
        <v>0</v>
      </c>
      <c r="Y20" s="19">
        <v>19</v>
      </c>
      <c r="Z20" s="53">
        <f t="shared" si="21"/>
        <v>0</v>
      </c>
      <c r="AA20" s="53">
        <f t="shared" si="21"/>
        <v>0</v>
      </c>
      <c r="AB20" s="53">
        <f t="shared" si="21"/>
        <v>0</v>
      </c>
      <c r="AC20" s="53">
        <f t="shared" si="21"/>
        <v>0</v>
      </c>
      <c r="AD20" s="53">
        <f t="shared" si="21"/>
        <v>0</v>
      </c>
      <c r="AE20" s="53">
        <f t="shared" si="21"/>
        <v>0</v>
      </c>
      <c r="AF20" s="53">
        <f t="shared" si="21"/>
        <v>0</v>
      </c>
      <c r="AG20" s="53">
        <f t="shared" si="21"/>
        <v>0</v>
      </c>
      <c r="AH20" s="53">
        <f t="shared" si="21"/>
        <v>0</v>
      </c>
      <c r="AI20" s="53">
        <f t="shared" si="21"/>
        <v>0</v>
      </c>
      <c r="AK20" s="19">
        <v>19</v>
      </c>
      <c r="AL20" s="53">
        <f t="shared" si="22"/>
        <v>0</v>
      </c>
      <c r="AM20" s="53">
        <f t="shared" si="23"/>
        <v>0</v>
      </c>
      <c r="AN20" s="53">
        <f t="shared" si="24"/>
        <v>0</v>
      </c>
      <c r="AO20" s="53">
        <f t="shared" si="25"/>
        <v>0</v>
      </c>
      <c r="AP20" s="53">
        <f t="shared" si="26"/>
        <v>0</v>
      </c>
      <c r="AQ20" s="53">
        <f t="shared" si="27"/>
        <v>0</v>
      </c>
      <c r="AR20" s="53">
        <f t="shared" si="28"/>
        <v>0</v>
      </c>
      <c r="AS20" s="53">
        <f t="shared" si="29"/>
        <v>0</v>
      </c>
      <c r="AT20" s="53">
        <f t="shared" si="30"/>
        <v>0</v>
      </c>
      <c r="AU20" s="53">
        <f t="shared" si="31"/>
        <v>0</v>
      </c>
      <c r="AX20" s="19">
        <v>19</v>
      </c>
      <c r="AY20" s="53">
        <f t="shared" si="34"/>
        <v>0</v>
      </c>
      <c r="AZ20" s="53">
        <f t="shared" ref="AZ20" si="35">IF($D58="Geen",1,0)</f>
        <v>0</v>
      </c>
      <c r="BA20" s="53">
        <f t="shared" si="34"/>
        <v>0</v>
      </c>
      <c r="BB20" s="53">
        <f t="shared" si="34"/>
        <v>0</v>
      </c>
      <c r="BC20" s="53">
        <f t="shared" si="34"/>
        <v>0</v>
      </c>
      <c r="BD20" s="53">
        <f t="shared" si="34"/>
        <v>0</v>
      </c>
      <c r="BE20" s="53">
        <f t="shared" si="34"/>
        <v>0</v>
      </c>
      <c r="BF20" s="53">
        <f t="shared" si="34"/>
        <v>0</v>
      </c>
      <c r="BG20" s="53">
        <f t="shared" si="34"/>
        <v>0</v>
      </c>
      <c r="BH20" s="53">
        <f t="shared" si="34"/>
        <v>0</v>
      </c>
    </row>
    <row r="21" spans="1:60" x14ac:dyDescent="0.15">
      <c r="A21" s="19">
        <v>20</v>
      </c>
      <c r="B21" s="53">
        <f t="shared" si="33"/>
        <v>0</v>
      </c>
      <c r="C21" s="53">
        <f t="shared" si="2"/>
        <v>0</v>
      </c>
      <c r="D21" s="53">
        <f t="shared" si="3"/>
        <v>0</v>
      </c>
      <c r="E21" s="53">
        <f t="shared" si="4"/>
        <v>0</v>
      </c>
      <c r="F21" s="53">
        <f t="shared" si="5"/>
        <v>0</v>
      </c>
      <c r="G21" s="53">
        <f t="shared" si="6"/>
        <v>0</v>
      </c>
      <c r="H21" s="53">
        <f t="shared" si="7"/>
        <v>0</v>
      </c>
      <c r="I21" s="53">
        <f t="shared" si="8"/>
        <v>0</v>
      </c>
      <c r="J21" s="53">
        <f t="shared" si="9"/>
        <v>0</v>
      </c>
      <c r="K21" s="53">
        <f t="shared" si="10"/>
        <v>0</v>
      </c>
      <c r="M21" s="19">
        <v>20</v>
      </c>
      <c r="N21" s="53">
        <f t="shared" si="11"/>
        <v>0</v>
      </c>
      <c r="O21" s="53">
        <f t="shared" si="12"/>
        <v>0</v>
      </c>
      <c r="P21" s="53">
        <f t="shared" si="13"/>
        <v>0</v>
      </c>
      <c r="Q21" s="53">
        <f t="shared" si="14"/>
        <v>0</v>
      </c>
      <c r="R21" s="53">
        <f t="shared" si="15"/>
        <v>0</v>
      </c>
      <c r="S21" s="53">
        <f t="shared" si="16"/>
        <v>0</v>
      </c>
      <c r="T21" s="53">
        <f t="shared" si="17"/>
        <v>0</v>
      </c>
      <c r="U21" s="53">
        <f t="shared" si="18"/>
        <v>0</v>
      </c>
      <c r="V21" s="53">
        <f t="shared" si="19"/>
        <v>0</v>
      </c>
      <c r="W21" s="53">
        <f t="shared" si="20"/>
        <v>0</v>
      </c>
      <c r="Y21" s="19">
        <v>20</v>
      </c>
      <c r="Z21" s="53">
        <f t="shared" si="21"/>
        <v>0</v>
      </c>
      <c r="AA21" s="53">
        <f t="shared" si="21"/>
        <v>0</v>
      </c>
      <c r="AB21" s="53">
        <f t="shared" si="21"/>
        <v>0</v>
      </c>
      <c r="AC21" s="53">
        <f t="shared" si="21"/>
        <v>0</v>
      </c>
      <c r="AD21" s="53">
        <f t="shared" si="21"/>
        <v>0</v>
      </c>
      <c r="AE21" s="53">
        <f t="shared" si="21"/>
        <v>0</v>
      </c>
      <c r="AF21" s="53">
        <f t="shared" si="21"/>
        <v>0</v>
      </c>
      <c r="AG21" s="53">
        <f t="shared" si="21"/>
        <v>0</v>
      </c>
      <c r="AH21" s="53">
        <f t="shared" si="21"/>
        <v>0</v>
      </c>
      <c r="AI21" s="53">
        <f t="shared" si="21"/>
        <v>0</v>
      </c>
      <c r="AK21" s="19">
        <v>20</v>
      </c>
      <c r="AL21" s="53">
        <f t="shared" si="22"/>
        <v>0</v>
      </c>
      <c r="AM21" s="53">
        <f t="shared" si="23"/>
        <v>0</v>
      </c>
      <c r="AN21" s="53">
        <f t="shared" si="24"/>
        <v>0</v>
      </c>
      <c r="AO21" s="53">
        <f t="shared" si="25"/>
        <v>0</v>
      </c>
      <c r="AP21" s="53">
        <f t="shared" si="26"/>
        <v>0</v>
      </c>
      <c r="AQ21" s="53">
        <f t="shared" si="27"/>
        <v>0</v>
      </c>
      <c r="AR21" s="53">
        <f t="shared" si="28"/>
        <v>0</v>
      </c>
      <c r="AS21" s="53">
        <f t="shared" si="29"/>
        <v>0</v>
      </c>
      <c r="AT21" s="53">
        <f t="shared" si="30"/>
        <v>0</v>
      </c>
      <c r="AU21" s="53">
        <f t="shared" si="31"/>
        <v>0</v>
      </c>
      <c r="AX21" s="19">
        <v>20</v>
      </c>
      <c r="AY21" s="53">
        <f t="shared" si="34"/>
        <v>0</v>
      </c>
      <c r="AZ21" s="53">
        <f t="shared" ref="AZ21" si="36">IF($D59="Geen",1,0)</f>
        <v>0</v>
      </c>
      <c r="BA21" s="53">
        <f t="shared" si="34"/>
        <v>0</v>
      </c>
      <c r="BB21" s="53">
        <f t="shared" si="34"/>
        <v>0</v>
      </c>
      <c r="BC21" s="53">
        <f t="shared" si="34"/>
        <v>0</v>
      </c>
      <c r="BD21" s="53">
        <f t="shared" si="34"/>
        <v>0</v>
      </c>
      <c r="BE21" s="53">
        <f t="shared" si="34"/>
        <v>0</v>
      </c>
      <c r="BF21" s="53">
        <f t="shared" si="34"/>
        <v>0</v>
      </c>
      <c r="BG21" s="53">
        <f t="shared" si="34"/>
        <v>0</v>
      </c>
      <c r="BH21" s="53">
        <f t="shared" si="34"/>
        <v>0</v>
      </c>
    </row>
    <row r="23" spans="1:60" ht="78.75" x14ac:dyDescent="0.15">
      <c r="Y23" s="20" t="s">
        <v>79</v>
      </c>
      <c r="Z23" s="18">
        <f>A26</f>
        <v>0</v>
      </c>
      <c r="AA23" s="18">
        <f>A27</f>
        <v>0</v>
      </c>
      <c r="AB23" s="18">
        <f>A28</f>
        <v>0</v>
      </c>
      <c r="AC23" s="18">
        <f>A29</f>
        <v>0</v>
      </c>
      <c r="AD23" s="18">
        <f>A30</f>
        <v>0</v>
      </c>
      <c r="AE23" s="18">
        <f>A31</f>
        <v>0</v>
      </c>
      <c r="AF23" s="18">
        <f>A32</f>
        <v>0</v>
      </c>
      <c r="AG23" s="18">
        <f>A33</f>
        <v>0</v>
      </c>
      <c r="AH23" s="18">
        <f>A34</f>
        <v>0</v>
      </c>
      <c r="AI23" s="18">
        <f>A35</f>
        <v>0</v>
      </c>
      <c r="AK23" s="20" t="s">
        <v>80</v>
      </c>
      <c r="AL23" s="18">
        <f>A26</f>
        <v>0</v>
      </c>
      <c r="AM23" s="18">
        <f>AM1</f>
        <v>0</v>
      </c>
      <c r="AN23" s="18">
        <f t="shared" ref="AN23:AU23" si="37">AN1</f>
        <v>0</v>
      </c>
      <c r="AO23" s="18">
        <f t="shared" si="37"/>
        <v>0</v>
      </c>
      <c r="AP23" s="18">
        <f t="shared" si="37"/>
        <v>0</v>
      </c>
      <c r="AQ23" s="18">
        <f t="shared" si="37"/>
        <v>0</v>
      </c>
      <c r="AR23" s="18">
        <f t="shared" si="37"/>
        <v>0</v>
      </c>
      <c r="AS23" s="18">
        <f t="shared" si="37"/>
        <v>0</v>
      </c>
      <c r="AT23" s="18">
        <f t="shared" si="37"/>
        <v>0</v>
      </c>
      <c r="AU23" s="18">
        <f t="shared" si="37"/>
        <v>0</v>
      </c>
      <c r="AX23" s="20" t="s">
        <v>171</v>
      </c>
      <c r="AY23" s="18">
        <f>N26</f>
        <v>0</v>
      </c>
      <c r="AZ23" s="18">
        <f>AZ1</f>
        <v>0</v>
      </c>
      <c r="BA23" s="18">
        <f t="shared" ref="BA23:BH23" si="38">BA1</f>
        <v>0</v>
      </c>
      <c r="BB23" s="18">
        <f t="shared" si="38"/>
        <v>0</v>
      </c>
      <c r="BC23" s="18">
        <f t="shared" si="38"/>
        <v>0</v>
      </c>
      <c r="BD23" s="18">
        <f t="shared" si="38"/>
        <v>0</v>
      </c>
      <c r="BE23" s="18">
        <f t="shared" si="38"/>
        <v>0</v>
      </c>
      <c r="BF23" s="18">
        <f t="shared" si="38"/>
        <v>0</v>
      </c>
      <c r="BG23" s="18">
        <f t="shared" si="38"/>
        <v>0</v>
      </c>
      <c r="BH23" s="18">
        <f t="shared" si="38"/>
        <v>0</v>
      </c>
    </row>
    <row r="24" spans="1:60" x14ac:dyDescent="0.15">
      <c r="Y24" s="19">
        <v>1</v>
      </c>
      <c r="Z24" s="53">
        <f>IF(AND(D40=$H$47,$D$26="Klein"),0.7,IF(AND(D40=$H$47,$D$26="Middel"),0.6,IF(AND(D40=$H$47,$D$26="Groot"),0.5,IF(AND(D40=$H$47,$D$26="Kennis"),1,0))))</f>
        <v>0</v>
      </c>
      <c r="AA24" s="53">
        <f>IF(AND(D40=$H$47,$D$27="Klein"),0.7,IF(AND(D40=$H$47,$D$27="Middel"),0.6,IF(AND(D40=$H$47,$D$27="Groot"),0.5,IF(AND(D40=$H$47,$D$27="Kennis"),1,0))))</f>
        <v>0</v>
      </c>
      <c r="AB24" s="53">
        <f>IF(AND(D40=$H$47,$D$28="Klein"),0.7,IF(AND(D40=$H$47,$D$28="Middel"),0.6,IF(AND(D40=$H$47,$D$28="Groot"),0.5,IF(AND(D40=$H$47,$D$28="Kennis"),1,0))))</f>
        <v>0</v>
      </c>
      <c r="AC24" s="53">
        <f>IF(AND(D40=$H$47,$D$29="Klein"),0.7,IF(AND(D40=$H$47,$D$29="Middel"),0.6,IF(AND(D40=$H$47,$D$29="Groot"),0.5,IF(AND(D40=$H$47,$D$29="Kennis"),1,0))))</f>
        <v>0</v>
      </c>
      <c r="AD24" s="53">
        <f>IF(AND(D40=$H$47,$D$30="Klein"),0.7,IF(AND(D40=$H$47,$D$30="Middel"),0.6,IF(AND(D40=$H$47,$D$30="Groot"),0.5,IF(AND(D40=$H$47,$D$30="Kennis"),1,0))))</f>
        <v>0</v>
      </c>
      <c r="AE24" s="53">
        <f>IF(AND(D40=$H$47,$D$31="Klein"),0.7,IF(AND(D40=$H$47,$D$31="Middel"),0.6,IF(AND(D40=$H$47,$D$31="Groot"),0.5,IF(AND(D40=$H$47,$D$31="Kennis"),1,0))))</f>
        <v>0</v>
      </c>
      <c r="AF24" s="53">
        <f>IF(AND(D40=$H$47,$D$32="Klein"),0.7,IF(AND(D40=$H$47,$D$32="Middel"),0.6,IF(AND(D40=$H$47,$D$32="Groot"),0.5,IF(AND(D40=$H$47,$D$32="Kennis"),1,0))))</f>
        <v>0</v>
      </c>
      <c r="AG24" s="53">
        <f>IF(AND(D40=$H$47,$D$33="Klein"),0.7,IF(AND(D40=$H$47,$D$33="Middel"),0.6,IF(AND(D40=$H$47,$D$33="Groot"),0.5,IF(AND(D40=$H$47,$D$33="Kennis"),1,0))))</f>
        <v>0</v>
      </c>
      <c r="AH24" s="53">
        <f>IF(AND(D40=$H$47,$D$34="Klein"),0.7,IF(AND(D40=$H$47,$D$34="Middel"),0.6,IF(AND(D40=$H$47,$D$34="Groot"),0.5,IF(AND(D40=$H$47,$D$34="Kennis"),1,0))))</f>
        <v>0</v>
      </c>
      <c r="AI24" s="53">
        <f>IF(AND(D40=$H$47,$D$35="Klein"),0.7,IF(AND(D40=$H$47,$D$35="Middel"),0.6,IF(AND(D40=$H$47,$D$35="Groot"),0.5,IF(AND(D40=$H$47,$D$35="Kennis"),1,0))))</f>
        <v>0</v>
      </c>
      <c r="AK24" s="19">
        <v>1</v>
      </c>
      <c r="AL24" s="53">
        <f>IF(AND(D40=H45,$D$26="Kennis"),1,IF(D40=$H$45,0.5,0))</f>
        <v>0</v>
      </c>
      <c r="AM24" s="53">
        <f>IF(AND(D40=$H$45,$D$27="Kennis"),1,IF(D40=$H$45,0.5,0))</f>
        <v>0</v>
      </c>
      <c r="AN24" s="53">
        <f>IF(AND(D40=$H$45,$D$28="Kennis"),1,IF(D40=$H$45,0.5,0))</f>
        <v>0</v>
      </c>
      <c r="AO24" s="53">
        <f>IF(AND(D40=$H$45,$D$29="Kennis"),1,IF(D40=$H$45,0.5,0))</f>
        <v>0</v>
      </c>
      <c r="AP24" s="53">
        <f>IF(AND($D40=$H$45,$D$30="Kennis"),1,IF($D40=$H$45,0.5,0))</f>
        <v>0</v>
      </c>
      <c r="AQ24" s="53">
        <f>IF(AND($D40=$H$45,$D$31="Kennis"),1,IF($D40=$H$45,0.5,0))</f>
        <v>0</v>
      </c>
      <c r="AR24" s="53">
        <f>IF(AND($D40=$H$45,$D$32="Kennis"),1,IF($D40=$H$45,0.5,0))</f>
        <v>0</v>
      </c>
      <c r="AS24" s="53">
        <f>IF(AND($D40=$H$45,$D$33="Kennis"),1,IF($D40=$H$45,0.5,0))</f>
        <v>0</v>
      </c>
      <c r="AT24" s="53">
        <f>IF(AND($D40=$H$45,$D$34="Kennis"),1,IF($D40=$H$45,0.5,0))</f>
        <v>0</v>
      </c>
      <c r="AU24" s="53">
        <f>IF(AND($D40=$H$45,$D$35="Kennis"),1,IF($D40=$H$45,0.5,0))</f>
        <v>0</v>
      </c>
      <c r="AX24" s="19">
        <v>1</v>
      </c>
      <c r="AY24" s="53">
        <f>IF(AND(Q40=U45,$D$26="Kennis"),1,IF(Q40=$H$45,0.5,0))</f>
        <v>0</v>
      </c>
      <c r="AZ24" s="53">
        <f>IF(AND(Q40=$H$45,$D$27="Kennis"),1,IF(Q40=$H$45,0.5,0))</f>
        <v>0</v>
      </c>
      <c r="BA24" s="53">
        <f>IF(AND(Q40=$H$45,$D$28="Kennis"),1,IF(Q40=$H$45,0.5,0))</f>
        <v>0</v>
      </c>
      <c r="BB24" s="53">
        <f>IF(AND(Q40=$H$45,$D$29="Kennis"),1,IF(Q40=$H$45,0.5,0))</f>
        <v>0</v>
      </c>
      <c r="BC24" s="53">
        <f>IF(AND($D40=$H$45,$D$30="Kennis"),1,IF($D40=$H$45,0.5,0))</f>
        <v>0</v>
      </c>
      <c r="BD24" s="53">
        <f>IF(AND($D40=$H$45,$D$31="Kennis"),1,IF($D40=$H$45,0.5,0))</f>
        <v>0</v>
      </c>
      <c r="BE24" s="53">
        <f>IF(AND($D40=$H$45,$D$32="Kennis"),1,IF($D40=$H$45,0.5,0))</f>
        <v>0</v>
      </c>
      <c r="BF24" s="53">
        <f>IF(AND($D40=$H$45,$D$33="Kennis"),1,IF($D40=$H$45,0.5,0))</f>
        <v>0</v>
      </c>
      <c r="BG24" s="53">
        <f>IF(AND($D40=$H$45,$D$34="Kennis"),1,IF($D40=$H$45,0.5,0))</f>
        <v>0</v>
      </c>
      <c r="BH24" s="53">
        <f>IF(AND($D40=$H$45,$D$35="Kennis"),1,IF($D40=$H$45,0.5,0))</f>
        <v>0</v>
      </c>
    </row>
    <row r="25" spans="1:60" x14ac:dyDescent="0.15">
      <c r="A25" s="3" t="s">
        <v>10</v>
      </c>
      <c r="B25" s="3" t="s">
        <v>81</v>
      </c>
      <c r="D25" s="3" t="s">
        <v>82</v>
      </c>
      <c r="F25" s="1" t="s">
        <v>83</v>
      </c>
      <c r="G25" s="21" t="str">
        <f>Staatssteun!F3</f>
        <v>Nee</v>
      </c>
      <c r="Y25" s="19">
        <v>2</v>
      </c>
      <c r="Z25" s="53">
        <f t="shared" ref="Z25:Z43" si="39">IF(AND(D41=$H$47,$D$26="Klein"),0.7,IF(AND(D41=$H$47,$D$26="Middel"),0.6,IF(AND(D41=$H$47,$D$26="Groot"),0.5,IF(AND(D41=$H$47,$D$26="Kennis"),1,0))))</f>
        <v>0</v>
      </c>
      <c r="AA25" s="53">
        <f t="shared" ref="AA25:AA43" si="40">IF(AND(D41=$H$47,$D$27="Klein"),0.7,IF(AND(D41=$H$47,$D$27="Middel"),0.6,IF(AND(D41=$H$47,$D$27="Groot"),0.5,IF(AND(D41=$H$47,$D$27="Kennis"),1,0))))</f>
        <v>0</v>
      </c>
      <c r="AB25" s="53">
        <f t="shared" ref="AB25:AB43" si="41">IF(AND(D41=$H$47,$D$28="Klein"),0.7,IF(AND(D41=$H$47,$D$28="Middel"),0.6,IF(AND(D41=$H$47,$D$28="Groot"),0.5,IF(AND(D41=$H$47,$D$28="Kennis"),1,0))))</f>
        <v>0</v>
      </c>
      <c r="AC25" s="53">
        <f t="shared" ref="AC25:AC43" si="42">IF(AND(D41=$H$47,$D$29="Klein"),0.7,IF(AND(D41=$H$47,$D$29="Middel"),0.6,IF(AND(D41=$H$47,$D$29="Groot"),0.5,IF(AND(D41=$H$47,$D$29="Kennis"),1,0))))</f>
        <v>0</v>
      </c>
      <c r="AD25" s="53">
        <f t="shared" ref="AD25:AD43" si="43">IF(AND(D41=$H$47,$D$30="Klein"),0.7,IF(AND(D41=$H$47,$D$30="Middel"),0.6,IF(AND(D41=$H$47,$D$30="Groot"),0.5,IF(AND(D41=$H$47,$D$30="Kennis"),1,0))))</f>
        <v>0</v>
      </c>
      <c r="AE25" s="53">
        <f t="shared" ref="AE25:AE43" si="44">IF(AND(D41=$H$47,$D$31="Klein"),0.7,IF(AND(D41=$H$47,$D$31="Middel"),0.6,IF(AND(D41=$H$47,$D$31="Groot"),0.5,IF(AND(D41=$H$47,$D$31="Kennis"),1,0))))</f>
        <v>0</v>
      </c>
      <c r="AF25" s="53">
        <f t="shared" ref="AF25:AF43" si="45">IF(AND(D41=$H$47,$D$32="Klein"),0.7,IF(AND(D41=$H$47,$D$32="Middel"),0.6,IF(AND(D41=$H$47,$D$32="Groot"),0.5,IF(AND(D41=$H$47,$D$32="Kennis"),1,0))))</f>
        <v>0</v>
      </c>
      <c r="AG25" s="53">
        <f t="shared" ref="AG25:AG43" si="46">IF(AND(D41=$H$47,$D$33="Klein"),0.7,IF(AND(D41=$H$47,$D$33="Middel"),0.6,IF(AND(D41=$H$47,$D$33="Groot"),0.5,IF(AND(D41=$H$47,$D$33="Kennis"),1,0))))</f>
        <v>0</v>
      </c>
      <c r="AH25" s="53">
        <f t="shared" ref="AH25:AH43" si="47">IF(AND(D41=$H$47,$D$34="Klein"),0.7,IF(AND(D41=$H$47,$D$34="Middel"),0.6,IF(AND(D41=$H$47,$D$34="Groot"),0.5,IF(AND(D41=$H$47,$D$34="Kennis"),1,0))))</f>
        <v>0</v>
      </c>
      <c r="AI25" s="53">
        <f t="shared" ref="AI25:AI43" si="48">IF(AND(D41=$H$47,$D$35="Klein"),0.7,IF(AND(D41=$H$47,$D$35="Middel"),0.6,IF(AND(D41=$H$47,$D$35="Groot"),0.5,IF(AND(D41=$H$47,$D$35="Kennis"),1,0))))</f>
        <v>0</v>
      </c>
      <c r="AK25" s="19">
        <v>2</v>
      </c>
      <c r="AL25" s="53">
        <f>IF(AND(D41=$H$45,$D$26="Kennis"),1,IF(D41=$H$45,0.5,0))</f>
        <v>0</v>
      </c>
      <c r="AM25" s="53">
        <f t="shared" ref="AM25:AM43" si="49">IF(AND(D41=$H$45,$D$27="Kennis"),1,IF(D41=$H$45,0.5,0))</f>
        <v>0</v>
      </c>
      <c r="AN25" s="53">
        <f t="shared" ref="AN25:AN43" si="50">IF(AND(D41=$H$45,$D$28="Kennis"),1,IF(D41=$H$45,0.5,0))</f>
        <v>0</v>
      </c>
      <c r="AO25" s="53">
        <f t="shared" ref="AO25:AO43" si="51">IF(AND(D41=$H$45,$D$29="Kennis"),1,IF(D41=$H$45,0.5,0))</f>
        <v>0</v>
      </c>
      <c r="AP25" s="53">
        <f t="shared" ref="AP25:AP43" si="52">IF(AND($D41=$H$45,$D$30="Kennis"),1,IF($D41=$H$45,0.5,0))</f>
        <v>0</v>
      </c>
      <c r="AQ25" s="53">
        <f t="shared" ref="AQ25:AQ43" si="53">IF(AND($D41=$H$45,$D$31="Kennis"),1,IF($D41=$H$45,0.5,0))</f>
        <v>0</v>
      </c>
      <c r="AR25" s="53">
        <f t="shared" ref="AR25:AR43" si="54">IF(AND($D41=$H$45,$D$32="Kennis"),1,IF($D41=$H$45,0.5,0))</f>
        <v>0</v>
      </c>
      <c r="AS25" s="53">
        <f t="shared" ref="AS25:AS43" si="55">IF(AND($D41=$H$45,$D$33="Kennis"),1,IF($D41=$H$45,0.5,0))</f>
        <v>0</v>
      </c>
      <c r="AT25" s="53">
        <f t="shared" ref="AT25:AT43" si="56">IF(AND($D41=$H$45,$D$34="Kennis"),1,IF($D41=$H$45,0.5,0))</f>
        <v>0</v>
      </c>
      <c r="AU25" s="53">
        <f t="shared" ref="AU25:AU43" si="57">IF(AND($D41=$H$45,$D$35="Kennis"),1,IF($D41=$H$45,0.5,0))</f>
        <v>0</v>
      </c>
      <c r="AX25" s="19">
        <v>2</v>
      </c>
      <c r="AY25" s="53">
        <f>IF(AND(Q41=$H$45,$D$26="Kennis"),1,IF(Q41=$H$45,0.5,0))</f>
        <v>0</v>
      </c>
      <c r="AZ25" s="53">
        <f t="shared" ref="AZ25:AZ43" si="58">IF(AND(Q41=$H$45,$D$27="Kennis"),1,IF(Q41=$H$45,0.5,0))</f>
        <v>0</v>
      </c>
      <c r="BA25" s="53">
        <f t="shared" ref="BA25:BA43" si="59">IF(AND(Q41=$H$45,$D$28="Kennis"),1,IF(Q41=$H$45,0.5,0))</f>
        <v>0</v>
      </c>
      <c r="BB25" s="53">
        <f t="shared" ref="BB25:BB43" si="60">IF(AND(Q41=$H$45,$D$29="Kennis"),1,IF(Q41=$H$45,0.5,0))</f>
        <v>0</v>
      </c>
      <c r="BC25" s="53">
        <f t="shared" ref="BC25:BC43" si="61">IF(AND($D41=$H$45,$D$30="Kennis"),1,IF($D41=$H$45,0.5,0))</f>
        <v>0</v>
      </c>
      <c r="BD25" s="53">
        <f t="shared" ref="BD25:BD43" si="62">IF(AND($D41=$H$45,$D$31="Kennis"),1,IF($D41=$H$45,0.5,0))</f>
        <v>0</v>
      </c>
      <c r="BE25" s="53">
        <f t="shared" ref="BE25:BE43" si="63">IF(AND($D41=$H$45,$D$32="Kennis"),1,IF($D41=$H$45,0.5,0))</f>
        <v>0</v>
      </c>
      <c r="BF25" s="53">
        <f t="shared" ref="BF25:BF43" si="64">IF(AND($D41=$H$45,$D$33="Kennis"),1,IF($D41=$H$45,0.5,0))</f>
        <v>0</v>
      </c>
      <c r="BG25" s="53">
        <f t="shared" ref="BG25:BG43" si="65">IF(AND($D41=$H$45,$D$34="Kennis"),1,IF($D41=$H$45,0.5,0))</f>
        <v>0</v>
      </c>
      <c r="BH25" s="53">
        <f t="shared" ref="BH25:BH43" si="66">IF(AND($D41=$H$45,$D$35="Kennis"),1,IF($D41=$H$45,0.5,0))</f>
        <v>0</v>
      </c>
    </row>
    <row r="26" spans="1:60" x14ac:dyDescent="0.15">
      <c r="A26" s="2">
        <f>'Algemene informatie'!B10</f>
        <v>0</v>
      </c>
      <c r="B26" s="264">
        <f>'Algemene informatie'!C10</f>
        <v>0</v>
      </c>
      <c r="C26" s="264"/>
      <c r="D26">
        <f>IF(B26="Kleine onderneming","Klein",IF(B26="Middelgrote onderneming","Middel",IF(B26="Grote onderneming","Groot",IF(B26="Kennisinstelling","Kennis",0))))</f>
        <v>0</v>
      </c>
      <c r="F26" s="1" t="s">
        <v>84</v>
      </c>
      <c r="G26" s="21" t="str">
        <f>Staatssteun!F8</f>
        <v>Nee</v>
      </c>
      <c r="Y26" s="19">
        <v>3</v>
      </c>
      <c r="Z26" s="53">
        <f t="shared" si="39"/>
        <v>0</v>
      </c>
      <c r="AA26" s="53">
        <f t="shared" si="40"/>
        <v>0</v>
      </c>
      <c r="AB26" s="53">
        <f t="shared" si="41"/>
        <v>0</v>
      </c>
      <c r="AC26" s="53">
        <f t="shared" si="42"/>
        <v>0</v>
      </c>
      <c r="AD26" s="53">
        <f t="shared" si="43"/>
        <v>0</v>
      </c>
      <c r="AE26" s="53">
        <f t="shared" si="44"/>
        <v>0</v>
      </c>
      <c r="AF26" s="53">
        <f t="shared" si="45"/>
        <v>0</v>
      </c>
      <c r="AG26" s="53">
        <f t="shared" si="46"/>
        <v>0</v>
      </c>
      <c r="AH26" s="53">
        <f t="shared" si="47"/>
        <v>0</v>
      </c>
      <c r="AI26" s="53">
        <f t="shared" si="48"/>
        <v>0</v>
      </c>
      <c r="AK26" s="19">
        <v>3</v>
      </c>
      <c r="AL26" s="53">
        <f t="shared" ref="AL26:AL43" si="67">IF(AND(D42=$H$45,$D$26="Kennis"),1,IF(D42=$H$45,0.5,0))</f>
        <v>0</v>
      </c>
      <c r="AM26" s="53">
        <f t="shared" si="49"/>
        <v>0</v>
      </c>
      <c r="AN26" s="53">
        <f t="shared" si="50"/>
        <v>0</v>
      </c>
      <c r="AO26" s="53">
        <f t="shared" si="51"/>
        <v>0</v>
      </c>
      <c r="AP26" s="53">
        <f t="shared" si="52"/>
        <v>0</v>
      </c>
      <c r="AQ26" s="53">
        <f t="shared" si="53"/>
        <v>0</v>
      </c>
      <c r="AR26" s="53">
        <f t="shared" si="54"/>
        <v>0</v>
      </c>
      <c r="AS26" s="53">
        <f t="shared" si="55"/>
        <v>0</v>
      </c>
      <c r="AT26" s="53">
        <f t="shared" si="56"/>
        <v>0</v>
      </c>
      <c r="AU26" s="53">
        <f t="shared" si="57"/>
        <v>0</v>
      </c>
      <c r="AX26" s="19">
        <v>3</v>
      </c>
      <c r="AY26" s="53">
        <f t="shared" ref="AY26:AY43" si="68">IF(AND(Q42=$H$45,$D$26="Kennis"),1,IF(Q42=$H$45,0.5,0))</f>
        <v>0</v>
      </c>
      <c r="AZ26" s="53">
        <f t="shared" si="58"/>
        <v>0</v>
      </c>
      <c r="BA26" s="53">
        <f t="shared" si="59"/>
        <v>0</v>
      </c>
      <c r="BB26" s="53">
        <f t="shared" si="60"/>
        <v>0</v>
      </c>
      <c r="BC26" s="53">
        <f t="shared" si="61"/>
        <v>0</v>
      </c>
      <c r="BD26" s="53">
        <f t="shared" si="62"/>
        <v>0</v>
      </c>
      <c r="BE26" s="53">
        <f t="shared" si="63"/>
        <v>0</v>
      </c>
      <c r="BF26" s="53">
        <f t="shared" si="64"/>
        <v>0</v>
      </c>
      <c r="BG26" s="53">
        <f t="shared" si="65"/>
        <v>0</v>
      </c>
      <c r="BH26" s="53">
        <f t="shared" si="66"/>
        <v>0</v>
      </c>
    </row>
    <row r="27" spans="1:60" x14ac:dyDescent="0.15">
      <c r="A27" s="2">
        <f>'Algemene informatie'!B11</f>
        <v>0</v>
      </c>
      <c r="B27" s="264">
        <f>'Algemene informatie'!C11</f>
        <v>0</v>
      </c>
      <c r="C27" s="264"/>
      <c r="D27">
        <f t="shared" ref="D27:D35" si="69">IF(B27="Kleine onderneming","Klein",IF(B27="Middelgrote onderneming","Middel",IF(B27="Grote onderneming","Groot",IF(B27="Kennisinstelling","Kennis",0))))</f>
        <v>0</v>
      </c>
      <c r="F27" s="1" t="s">
        <v>85</v>
      </c>
      <c r="G27" s="21" t="str">
        <f>Staatssteun!F12</f>
        <v>Nee</v>
      </c>
      <c r="Y27" s="19">
        <v>4</v>
      </c>
      <c r="Z27" s="53">
        <f t="shared" si="39"/>
        <v>0</v>
      </c>
      <c r="AA27" s="53">
        <f t="shared" si="40"/>
        <v>0</v>
      </c>
      <c r="AB27" s="53">
        <f t="shared" si="41"/>
        <v>0</v>
      </c>
      <c r="AC27" s="53">
        <f t="shared" si="42"/>
        <v>0</v>
      </c>
      <c r="AD27" s="53">
        <f t="shared" si="43"/>
        <v>0</v>
      </c>
      <c r="AE27" s="53">
        <f t="shared" si="44"/>
        <v>0</v>
      </c>
      <c r="AF27" s="53">
        <f t="shared" si="45"/>
        <v>0</v>
      </c>
      <c r="AG27" s="53">
        <f t="shared" si="46"/>
        <v>0</v>
      </c>
      <c r="AH27" s="53">
        <f t="shared" si="47"/>
        <v>0</v>
      </c>
      <c r="AI27" s="53">
        <f t="shared" si="48"/>
        <v>0</v>
      </c>
      <c r="AK27" s="19">
        <v>4</v>
      </c>
      <c r="AL27" s="53">
        <f t="shared" si="67"/>
        <v>0</v>
      </c>
      <c r="AM27" s="53">
        <f t="shared" si="49"/>
        <v>0</v>
      </c>
      <c r="AN27" s="53">
        <f t="shared" si="50"/>
        <v>0</v>
      </c>
      <c r="AO27" s="53">
        <f t="shared" si="51"/>
        <v>0</v>
      </c>
      <c r="AP27" s="53">
        <f t="shared" si="52"/>
        <v>0</v>
      </c>
      <c r="AQ27" s="53">
        <f t="shared" si="53"/>
        <v>0</v>
      </c>
      <c r="AR27" s="53">
        <f t="shared" si="54"/>
        <v>0</v>
      </c>
      <c r="AS27" s="53">
        <f t="shared" si="55"/>
        <v>0</v>
      </c>
      <c r="AT27" s="53">
        <f t="shared" si="56"/>
        <v>0</v>
      </c>
      <c r="AU27" s="53">
        <f t="shared" si="57"/>
        <v>0</v>
      </c>
      <c r="AX27" s="19">
        <v>4</v>
      </c>
      <c r="AY27" s="53">
        <f t="shared" si="68"/>
        <v>0</v>
      </c>
      <c r="AZ27" s="53">
        <f t="shared" si="58"/>
        <v>0</v>
      </c>
      <c r="BA27" s="53">
        <f t="shared" si="59"/>
        <v>0</v>
      </c>
      <c r="BB27" s="53">
        <f t="shared" si="60"/>
        <v>0</v>
      </c>
      <c r="BC27" s="53">
        <f t="shared" si="61"/>
        <v>0</v>
      </c>
      <c r="BD27" s="53">
        <f t="shared" si="62"/>
        <v>0</v>
      </c>
      <c r="BE27" s="53">
        <f t="shared" si="63"/>
        <v>0</v>
      </c>
      <c r="BF27" s="53">
        <f t="shared" si="64"/>
        <v>0</v>
      </c>
      <c r="BG27" s="53">
        <f t="shared" si="65"/>
        <v>0</v>
      </c>
      <c r="BH27" s="53">
        <f t="shared" si="66"/>
        <v>0</v>
      </c>
    </row>
    <row r="28" spans="1:60" x14ac:dyDescent="0.15">
      <c r="A28" s="2">
        <f>'Algemene informatie'!B12</f>
        <v>0</v>
      </c>
      <c r="B28" s="264">
        <f>'Algemene informatie'!C12</f>
        <v>0</v>
      </c>
      <c r="C28" s="264"/>
      <c r="D28">
        <f t="shared" si="69"/>
        <v>0</v>
      </c>
      <c r="F28" s="1" t="s">
        <v>86</v>
      </c>
      <c r="G28" s="21" t="str">
        <f>Staatssteun!F15</f>
        <v>Nee</v>
      </c>
      <c r="Y28" s="19">
        <v>5</v>
      </c>
      <c r="Z28" s="53">
        <f t="shared" si="39"/>
        <v>0</v>
      </c>
      <c r="AA28" s="53">
        <f t="shared" si="40"/>
        <v>0</v>
      </c>
      <c r="AB28" s="53">
        <f t="shared" si="41"/>
        <v>0</v>
      </c>
      <c r="AC28" s="53">
        <f t="shared" si="42"/>
        <v>0</v>
      </c>
      <c r="AD28" s="53">
        <f t="shared" si="43"/>
        <v>0</v>
      </c>
      <c r="AE28" s="53">
        <f t="shared" si="44"/>
        <v>0</v>
      </c>
      <c r="AF28" s="53">
        <f t="shared" si="45"/>
        <v>0</v>
      </c>
      <c r="AG28" s="53">
        <f t="shared" si="46"/>
        <v>0</v>
      </c>
      <c r="AH28" s="53">
        <f t="shared" si="47"/>
        <v>0</v>
      </c>
      <c r="AI28" s="53">
        <f t="shared" si="48"/>
        <v>0</v>
      </c>
      <c r="AK28" s="19">
        <v>5</v>
      </c>
      <c r="AL28" s="53">
        <f t="shared" si="67"/>
        <v>0</v>
      </c>
      <c r="AM28" s="53">
        <f t="shared" si="49"/>
        <v>0</v>
      </c>
      <c r="AN28" s="53">
        <f t="shared" si="50"/>
        <v>0</v>
      </c>
      <c r="AO28" s="53">
        <f t="shared" si="51"/>
        <v>0</v>
      </c>
      <c r="AP28" s="53">
        <f t="shared" si="52"/>
        <v>0</v>
      </c>
      <c r="AQ28" s="53">
        <f t="shared" si="53"/>
        <v>0</v>
      </c>
      <c r="AR28" s="53">
        <f t="shared" si="54"/>
        <v>0</v>
      </c>
      <c r="AS28" s="53">
        <f t="shared" si="55"/>
        <v>0</v>
      </c>
      <c r="AT28" s="53">
        <f t="shared" si="56"/>
        <v>0</v>
      </c>
      <c r="AU28" s="53">
        <f t="shared" si="57"/>
        <v>0</v>
      </c>
      <c r="AX28" s="19">
        <v>5</v>
      </c>
      <c r="AY28" s="53">
        <f t="shared" si="68"/>
        <v>0</v>
      </c>
      <c r="AZ28" s="53">
        <f t="shared" si="58"/>
        <v>0</v>
      </c>
      <c r="BA28" s="53">
        <f t="shared" si="59"/>
        <v>0</v>
      </c>
      <c r="BB28" s="53">
        <f t="shared" si="60"/>
        <v>0</v>
      </c>
      <c r="BC28" s="53">
        <f t="shared" si="61"/>
        <v>0</v>
      </c>
      <c r="BD28" s="53">
        <f t="shared" si="62"/>
        <v>0</v>
      </c>
      <c r="BE28" s="53">
        <f t="shared" si="63"/>
        <v>0</v>
      </c>
      <c r="BF28" s="53">
        <f t="shared" si="64"/>
        <v>0</v>
      </c>
      <c r="BG28" s="53">
        <f t="shared" si="65"/>
        <v>0</v>
      </c>
      <c r="BH28" s="53">
        <f t="shared" si="66"/>
        <v>0</v>
      </c>
    </row>
    <row r="29" spans="1:60" x14ac:dyDescent="0.15">
      <c r="A29" s="2">
        <f>'Algemene informatie'!B13</f>
        <v>0</v>
      </c>
      <c r="B29" s="264">
        <f>'Algemene informatie'!C13</f>
        <v>0</v>
      </c>
      <c r="C29" s="264"/>
      <c r="D29">
        <f t="shared" si="69"/>
        <v>0</v>
      </c>
      <c r="F29" s="1" t="s">
        <v>87</v>
      </c>
      <c r="G29" s="21" t="str">
        <f>Staatssteun!N3</f>
        <v>Nee</v>
      </c>
      <c r="H29" t="s">
        <v>88</v>
      </c>
      <c r="K29" t="s">
        <v>89</v>
      </c>
      <c r="Y29" s="19">
        <v>6</v>
      </c>
      <c r="Z29" s="53">
        <f t="shared" si="39"/>
        <v>0</v>
      </c>
      <c r="AA29" s="53">
        <f t="shared" si="40"/>
        <v>0</v>
      </c>
      <c r="AB29" s="53">
        <f t="shared" si="41"/>
        <v>0</v>
      </c>
      <c r="AC29" s="53">
        <f t="shared" si="42"/>
        <v>0</v>
      </c>
      <c r="AD29" s="53">
        <f t="shared" si="43"/>
        <v>0</v>
      </c>
      <c r="AE29" s="53">
        <f t="shared" si="44"/>
        <v>0</v>
      </c>
      <c r="AF29" s="53">
        <f t="shared" si="45"/>
        <v>0</v>
      </c>
      <c r="AG29" s="53">
        <f t="shared" si="46"/>
        <v>0</v>
      </c>
      <c r="AH29" s="53">
        <f t="shared" si="47"/>
        <v>0</v>
      </c>
      <c r="AI29" s="53">
        <f t="shared" si="48"/>
        <v>0</v>
      </c>
      <c r="AK29" s="19">
        <v>6</v>
      </c>
      <c r="AL29" s="53">
        <f t="shared" si="67"/>
        <v>0</v>
      </c>
      <c r="AM29" s="53">
        <f t="shared" si="49"/>
        <v>0</v>
      </c>
      <c r="AN29" s="53">
        <f t="shared" si="50"/>
        <v>0</v>
      </c>
      <c r="AO29" s="53">
        <f t="shared" si="51"/>
        <v>0</v>
      </c>
      <c r="AP29" s="53">
        <f t="shared" si="52"/>
        <v>0</v>
      </c>
      <c r="AQ29" s="53">
        <f t="shared" si="53"/>
        <v>0</v>
      </c>
      <c r="AR29" s="53">
        <f t="shared" si="54"/>
        <v>0</v>
      </c>
      <c r="AS29" s="53">
        <f t="shared" si="55"/>
        <v>0</v>
      </c>
      <c r="AT29" s="53">
        <f t="shared" si="56"/>
        <v>0</v>
      </c>
      <c r="AU29" s="53">
        <f t="shared" si="57"/>
        <v>0</v>
      </c>
      <c r="AX29" s="19">
        <v>6</v>
      </c>
      <c r="AY29" s="53">
        <f t="shared" si="68"/>
        <v>0</v>
      </c>
      <c r="AZ29" s="53">
        <f t="shared" si="58"/>
        <v>0</v>
      </c>
      <c r="BA29" s="53">
        <f t="shared" si="59"/>
        <v>0</v>
      </c>
      <c r="BB29" s="53">
        <f t="shared" si="60"/>
        <v>0</v>
      </c>
      <c r="BC29" s="53">
        <f t="shared" si="61"/>
        <v>0</v>
      </c>
      <c r="BD29" s="53">
        <f t="shared" si="62"/>
        <v>0</v>
      </c>
      <c r="BE29" s="53">
        <f t="shared" si="63"/>
        <v>0</v>
      </c>
      <c r="BF29" s="53">
        <f t="shared" si="64"/>
        <v>0</v>
      </c>
      <c r="BG29" s="53">
        <f t="shared" si="65"/>
        <v>0</v>
      </c>
      <c r="BH29" s="53">
        <f t="shared" si="66"/>
        <v>0</v>
      </c>
    </row>
    <row r="30" spans="1:60" x14ac:dyDescent="0.15">
      <c r="A30" s="2">
        <f>'Algemene informatie'!B14</f>
        <v>0</v>
      </c>
      <c r="B30" s="264">
        <f>'Algemene informatie'!C14</f>
        <v>0</v>
      </c>
      <c r="C30" s="264"/>
      <c r="D30">
        <f t="shared" si="69"/>
        <v>0</v>
      </c>
      <c r="F30" s="1" t="s">
        <v>90</v>
      </c>
      <c r="G30" s="21" t="str">
        <f>Staatssteun!N4</f>
        <v>Nee</v>
      </c>
      <c r="H30" t="s">
        <v>91</v>
      </c>
      <c r="Y30" s="19">
        <v>7</v>
      </c>
      <c r="Z30" s="53">
        <f t="shared" si="39"/>
        <v>0</v>
      </c>
      <c r="AA30" s="53">
        <f t="shared" si="40"/>
        <v>0</v>
      </c>
      <c r="AB30" s="53">
        <f t="shared" si="41"/>
        <v>0</v>
      </c>
      <c r="AC30" s="53">
        <f t="shared" si="42"/>
        <v>0</v>
      </c>
      <c r="AD30" s="53">
        <f t="shared" si="43"/>
        <v>0</v>
      </c>
      <c r="AE30" s="53">
        <f t="shared" si="44"/>
        <v>0</v>
      </c>
      <c r="AF30" s="53">
        <f t="shared" si="45"/>
        <v>0</v>
      </c>
      <c r="AG30" s="53">
        <f t="shared" si="46"/>
        <v>0</v>
      </c>
      <c r="AH30" s="53">
        <f t="shared" si="47"/>
        <v>0</v>
      </c>
      <c r="AI30" s="53">
        <f t="shared" si="48"/>
        <v>0</v>
      </c>
      <c r="AK30" s="19">
        <v>7</v>
      </c>
      <c r="AL30" s="53">
        <f t="shared" si="67"/>
        <v>0</v>
      </c>
      <c r="AM30" s="53">
        <f t="shared" si="49"/>
        <v>0</v>
      </c>
      <c r="AN30" s="53">
        <f t="shared" si="50"/>
        <v>0</v>
      </c>
      <c r="AO30" s="53">
        <f t="shared" si="51"/>
        <v>0</v>
      </c>
      <c r="AP30" s="53">
        <f t="shared" si="52"/>
        <v>0</v>
      </c>
      <c r="AQ30" s="53">
        <f t="shared" si="53"/>
        <v>0</v>
      </c>
      <c r="AR30" s="53">
        <f t="shared" si="54"/>
        <v>0</v>
      </c>
      <c r="AS30" s="53">
        <f t="shared" si="55"/>
        <v>0</v>
      </c>
      <c r="AT30" s="53">
        <f t="shared" si="56"/>
        <v>0</v>
      </c>
      <c r="AU30" s="53">
        <f t="shared" si="57"/>
        <v>0</v>
      </c>
      <c r="AX30" s="19">
        <v>7</v>
      </c>
      <c r="AY30" s="53">
        <f t="shared" si="68"/>
        <v>0</v>
      </c>
      <c r="AZ30" s="53">
        <f t="shared" si="58"/>
        <v>0</v>
      </c>
      <c r="BA30" s="53">
        <f t="shared" si="59"/>
        <v>0</v>
      </c>
      <c r="BB30" s="53">
        <f t="shared" si="60"/>
        <v>0</v>
      </c>
      <c r="BC30" s="53">
        <f t="shared" si="61"/>
        <v>0</v>
      </c>
      <c r="BD30" s="53">
        <f t="shared" si="62"/>
        <v>0</v>
      </c>
      <c r="BE30" s="53">
        <f t="shared" si="63"/>
        <v>0</v>
      </c>
      <c r="BF30" s="53">
        <f t="shared" si="64"/>
        <v>0</v>
      </c>
      <c r="BG30" s="53">
        <f t="shared" si="65"/>
        <v>0</v>
      </c>
      <c r="BH30" s="53">
        <f t="shared" si="66"/>
        <v>0</v>
      </c>
    </row>
    <row r="31" spans="1:60" x14ac:dyDescent="0.15">
      <c r="A31" s="2">
        <f>'Algemene informatie'!B15</f>
        <v>0</v>
      </c>
      <c r="B31" s="264">
        <f>'Algemene informatie'!C15</f>
        <v>0</v>
      </c>
      <c r="C31" s="264"/>
      <c r="D31">
        <f t="shared" si="69"/>
        <v>0</v>
      </c>
      <c r="F31" s="1" t="s">
        <v>92</v>
      </c>
      <c r="G31" s="21">
        <f>Staatssteun!N5</f>
        <v>0</v>
      </c>
      <c r="H31" t="s">
        <v>93</v>
      </c>
      <c r="Y31" s="19">
        <v>8</v>
      </c>
      <c r="Z31" s="53">
        <f t="shared" si="39"/>
        <v>0</v>
      </c>
      <c r="AA31" s="53">
        <f t="shared" si="40"/>
        <v>0</v>
      </c>
      <c r="AB31" s="53">
        <f t="shared" si="41"/>
        <v>0</v>
      </c>
      <c r="AC31" s="53">
        <f t="shared" si="42"/>
        <v>0</v>
      </c>
      <c r="AD31" s="53">
        <f t="shared" si="43"/>
        <v>0</v>
      </c>
      <c r="AE31" s="53">
        <f t="shared" si="44"/>
        <v>0</v>
      </c>
      <c r="AF31" s="53">
        <f t="shared" si="45"/>
        <v>0</v>
      </c>
      <c r="AG31" s="53">
        <f t="shared" si="46"/>
        <v>0</v>
      </c>
      <c r="AH31" s="53">
        <f t="shared" si="47"/>
        <v>0</v>
      </c>
      <c r="AI31" s="53">
        <f t="shared" si="48"/>
        <v>0</v>
      </c>
      <c r="AK31" s="19">
        <v>8</v>
      </c>
      <c r="AL31" s="53">
        <f t="shared" si="67"/>
        <v>0</v>
      </c>
      <c r="AM31" s="53">
        <f t="shared" si="49"/>
        <v>0</v>
      </c>
      <c r="AN31" s="53">
        <f t="shared" si="50"/>
        <v>0</v>
      </c>
      <c r="AO31" s="53">
        <f t="shared" si="51"/>
        <v>0</v>
      </c>
      <c r="AP31" s="53">
        <f t="shared" si="52"/>
        <v>0</v>
      </c>
      <c r="AQ31" s="53">
        <f t="shared" si="53"/>
        <v>0</v>
      </c>
      <c r="AR31" s="53">
        <f t="shared" si="54"/>
        <v>0</v>
      </c>
      <c r="AS31" s="53">
        <f t="shared" si="55"/>
        <v>0</v>
      </c>
      <c r="AT31" s="53">
        <f t="shared" si="56"/>
        <v>0</v>
      </c>
      <c r="AU31" s="53">
        <f t="shared" si="57"/>
        <v>0</v>
      </c>
      <c r="AX31" s="19">
        <v>8</v>
      </c>
      <c r="AY31" s="53">
        <f t="shared" si="68"/>
        <v>0</v>
      </c>
      <c r="AZ31" s="53">
        <f t="shared" si="58"/>
        <v>0</v>
      </c>
      <c r="BA31" s="53">
        <f t="shared" si="59"/>
        <v>0</v>
      </c>
      <c r="BB31" s="53">
        <f t="shared" si="60"/>
        <v>0</v>
      </c>
      <c r="BC31" s="53">
        <f t="shared" si="61"/>
        <v>0</v>
      </c>
      <c r="BD31" s="53">
        <f t="shared" si="62"/>
        <v>0</v>
      </c>
      <c r="BE31" s="53">
        <f t="shared" si="63"/>
        <v>0</v>
      </c>
      <c r="BF31" s="53">
        <f t="shared" si="64"/>
        <v>0</v>
      </c>
      <c r="BG31" s="53">
        <f t="shared" si="65"/>
        <v>0</v>
      </c>
      <c r="BH31" s="53">
        <f t="shared" si="66"/>
        <v>0</v>
      </c>
    </row>
    <row r="32" spans="1:60" x14ac:dyDescent="0.15">
      <c r="A32" s="2">
        <f>'Algemene informatie'!B16</f>
        <v>0</v>
      </c>
      <c r="B32" s="264">
        <f>'Algemene informatie'!C16</f>
        <v>0</v>
      </c>
      <c r="C32" s="264"/>
      <c r="D32">
        <f t="shared" si="69"/>
        <v>0</v>
      </c>
      <c r="Y32" s="19">
        <v>9</v>
      </c>
      <c r="Z32" s="53">
        <f t="shared" si="39"/>
        <v>0</v>
      </c>
      <c r="AA32" s="53">
        <f t="shared" si="40"/>
        <v>0</v>
      </c>
      <c r="AB32" s="53">
        <f t="shared" si="41"/>
        <v>0</v>
      </c>
      <c r="AC32" s="53">
        <f t="shared" si="42"/>
        <v>0</v>
      </c>
      <c r="AD32" s="53">
        <f t="shared" si="43"/>
        <v>0</v>
      </c>
      <c r="AE32" s="53">
        <f t="shared" si="44"/>
        <v>0</v>
      </c>
      <c r="AF32" s="53">
        <f t="shared" si="45"/>
        <v>0</v>
      </c>
      <c r="AG32" s="53">
        <f t="shared" si="46"/>
        <v>0</v>
      </c>
      <c r="AH32" s="53">
        <f t="shared" si="47"/>
        <v>0</v>
      </c>
      <c r="AI32" s="53">
        <f t="shared" si="48"/>
        <v>0</v>
      </c>
      <c r="AK32" s="19">
        <v>9</v>
      </c>
      <c r="AL32" s="53">
        <f t="shared" si="67"/>
        <v>0</v>
      </c>
      <c r="AM32" s="53">
        <f t="shared" si="49"/>
        <v>0</v>
      </c>
      <c r="AN32" s="53">
        <f t="shared" si="50"/>
        <v>0</v>
      </c>
      <c r="AO32" s="53">
        <f t="shared" si="51"/>
        <v>0</v>
      </c>
      <c r="AP32" s="53">
        <f t="shared" si="52"/>
        <v>0</v>
      </c>
      <c r="AQ32" s="53">
        <f t="shared" si="53"/>
        <v>0</v>
      </c>
      <c r="AR32" s="53">
        <f t="shared" si="54"/>
        <v>0</v>
      </c>
      <c r="AS32" s="53">
        <f t="shared" si="55"/>
        <v>0</v>
      </c>
      <c r="AT32" s="53">
        <f t="shared" si="56"/>
        <v>0</v>
      </c>
      <c r="AU32" s="53">
        <f t="shared" si="57"/>
        <v>0</v>
      </c>
      <c r="AX32" s="19">
        <v>9</v>
      </c>
      <c r="AY32" s="53">
        <f t="shared" si="68"/>
        <v>0</v>
      </c>
      <c r="AZ32" s="53">
        <f t="shared" si="58"/>
        <v>0</v>
      </c>
      <c r="BA32" s="53">
        <f t="shared" si="59"/>
        <v>0</v>
      </c>
      <c r="BB32" s="53">
        <f t="shared" si="60"/>
        <v>0</v>
      </c>
      <c r="BC32" s="53">
        <f t="shared" si="61"/>
        <v>0</v>
      </c>
      <c r="BD32" s="53">
        <f t="shared" si="62"/>
        <v>0</v>
      </c>
      <c r="BE32" s="53">
        <f t="shared" si="63"/>
        <v>0</v>
      </c>
      <c r="BF32" s="53">
        <f t="shared" si="64"/>
        <v>0</v>
      </c>
      <c r="BG32" s="53">
        <f t="shared" si="65"/>
        <v>0</v>
      </c>
      <c r="BH32" s="53">
        <f t="shared" si="66"/>
        <v>0</v>
      </c>
    </row>
    <row r="33" spans="1:60" x14ac:dyDescent="0.15">
      <c r="A33" s="2">
        <f>'Algemene informatie'!B17</f>
        <v>0</v>
      </c>
      <c r="B33" s="264">
        <f>'Algemene informatie'!C17</f>
        <v>0</v>
      </c>
      <c r="C33" s="264"/>
      <c r="D33">
        <f t="shared" si="69"/>
        <v>0</v>
      </c>
      <c r="Y33" s="19">
        <v>10</v>
      </c>
      <c r="Z33" s="53">
        <f t="shared" si="39"/>
        <v>0</v>
      </c>
      <c r="AA33" s="53">
        <f t="shared" si="40"/>
        <v>0</v>
      </c>
      <c r="AB33" s="53">
        <f t="shared" si="41"/>
        <v>0</v>
      </c>
      <c r="AC33" s="53">
        <f t="shared" si="42"/>
        <v>0</v>
      </c>
      <c r="AD33" s="53">
        <f t="shared" si="43"/>
        <v>0</v>
      </c>
      <c r="AE33" s="53">
        <f t="shared" si="44"/>
        <v>0</v>
      </c>
      <c r="AF33" s="53">
        <f t="shared" si="45"/>
        <v>0</v>
      </c>
      <c r="AG33" s="53">
        <f t="shared" si="46"/>
        <v>0</v>
      </c>
      <c r="AH33" s="53">
        <f t="shared" si="47"/>
        <v>0</v>
      </c>
      <c r="AI33" s="53">
        <f t="shared" si="48"/>
        <v>0</v>
      </c>
      <c r="AK33" s="19">
        <v>10</v>
      </c>
      <c r="AL33" s="53">
        <f t="shared" si="67"/>
        <v>0</v>
      </c>
      <c r="AM33" s="53">
        <f t="shared" si="49"/>
        <v>0</v>
      </c>
      <c r="AN33" s="53">
        <f t="shared" si="50"/>
        <v>0</v>
      </c>
      <c r="AO33" s="53">
        <f t="shared" si="51"/>
        <v>0</v>
      </c>
      <c r="AP33" s="53">
        <f t="shared" si="52"/>
        <v>0</v>
      </c>
      <c r="AQ33" s="53">
        <f t="shared" si="53"/>
        <v>0</v>
      </c>
      <c r="AR33" s="53">
        <f t="shared" si="54"/>
        <v>0</v>
      </c>
      <c r="AS33" s="53">
        <f t="shared" si="55"/>
        <v>0</v>
      </c>
      <c r="AT33" s="53">
        <f t="shared" si="56"/>
        <v>0</v>
      </c>
      <c r="AU33" s="53">
        <f t="shared" si="57"/>
        <v>0</v>
      </c>
      <c r="AX33" s="19">
        <v>10</v>
      </c>
      <c r="AY33" s="53">
        <f t="shared" si="68"/>
        <v>0</v>
      </c>
      <c r="AZ33" s="53">
        <f t="shared" si="58"/>
        <v>0</v>
      </c>
      <c r="BA33" s="53">
        <f t="shared" si="59"/>
        <v>0</v>
      </c>
      <c r="BB33" s="53">
        <f t="shared" si="60"/>
        <v>0</v>
      </c>
      <c r="BC33" s="53">
        <f t="shared" si="61"/>
        <v>0</v>
      </c>
      <c r="BD33" s="53">
        <f t="shared" si="62"/>
        <v>0</v>
      </c>
      <c r="BE33" s="53">
        <f t="shared" si="63"/>
        <v>0</v>
      </c>
      <c r="BF33" s="53">
        <f t="shared" si="64"/>
        <v>0</v>
      </c>
      <c r="BG33" s="53">
        <f t="shared" si="65"/>
        <v>0</v>
      </c>
      <c r="BH33" s="53">
        <f t="shared" si="66"/>
        <v>0</v>
      </c>
    </row>
    <row r="34" spans="1:60" x14ac:dyDescent="0.15">
      <c r="A34" s="2">
        <f>'Algemene informatie'!B18</f>
        <v>0</v>
      </c>
      <c r="B34" s="264">
        <f>'Algemene informatie'!C18</f>
        <v>0</v>
      </c>
      <c r="C34" s="264"/>
      <c r="D34">
        <f t="shared" si="69"/>
        <v>0</v>
      </c>
      <c r="Y34" s="19">
        <v>11</v>
      </c>
      <c r="Z34" s="53">
        <f t="shared" si="39"/>
        <v>0</v>
      </c>
      <c r="AA34" s="53">
        <f t="shared" si="40"/>
        <v>0</v>
      </c>
      <c r="AB34" s="53">
        <f t="shared" si="41"/>
        <v>0</v>
      </c>
      <c r="AC34" s="53">
        <f t="shared" si="42"/>
        <v>0</v>
      </c>
      <c r="AD34" s="53">
        <f t="shared" si="43"/>
        <v>0</v>
      </c>
      <c r="AE34" s="53">
        <f t="shared" si="44"/>
        <v>0</v>
      </c>
      <c r="AF34" s="53">
        <f t="shared" si="45"/>
        <v>0</v>
      </c>
      <c r="AG34" s="53">
        <f t="shared" si="46"/>
        <v>0</v>
      </c>
      <c r="AH34" s="53">
        <f t="shared" si="47"/>
        <v>0</v>
      </c>
      <c r="AI34" s="53">
        <f t="shared" si="48"/>
        <v>0</v>
      </c>
      <c r="AK34" s="19">
        <v>11</v>
      </c>
      <c r="AL34" s="53">
        <f t="shared" si="67"/>
        <v>0</v>
      </c>
      <c r="AM34" s="53">
        <f t="shared" si="49"/>
        <v>0</v>
      </c>
      <c r="AN34" s="53">
        <f t="shared" si="50"/>
        <v>0</v>
      </c>
      <c r="AO34" s="53">
        <f t="shared" si="51"/>
        <v>0</v>
      </c>
      <c r="AP34" s="53">
        <f t="shared" si="52"/>
        <v>0</v>
      </c>
      <c r="AQ34" s="53">
        <f t="shared" si="53"/>
        <v>0</v>
      </c>
      <c r="AR34" s="53">
        <f t="shared" si="54"/>
        <v>0</v>
      </c>
      <c r="AS34" s="53">
        <f t="shared" si="55"/>
        <v>0</v>
      </c>
      <c r="AT34" s="53">
        <f t="shared" si="56"/>
        <v>0</v>
      </c>
      <c r="AU34" s="53">
        <f t="shared" si="57"/>
        <v>0</v>
      </c>
      <c r="AX34" s="19">
        <v>11</v>
      </c>
      <c r="AY34" s="53">
        <f t="shared" si="68"/>
        <v>0</v>
      </c>
      <c r="AZ34" s="53">
        <f t="shared" si="58"/>
        <v>0</v>
      </c>
      <c r="BA34" s="53">
        <f t="shared" si="59"/>
        <v>0</v>
      </c>
      <c r="BB34" s="53">
        <f t="shared" si="60"/>
        <v>0</v>
      </c>
      <c r="BC34" s="53">
        <f t="shared" si="61"/>
        <v>0</v>
      </c>
      <c r="BD34" s="53">
        <f t="shared" si="62"/>
        <v>0</v>
      </c>
      <c r="BE34" s="53">
        <f t="shared" si="63"/>
        <v>0</v>
      </c>
      <c r="BF34" s="53">
        <f t="shared" si="64"/>
        <v>0</v>
      </c>
      <c r="BG34" s="53">
        <f t="shared" si="65"/>
        <v>0</v>
      </c>
      <c r="BH34" s="53">
        <f t="shared" si="66"/>
        <v>0</v>
      </c>
    </row>
    <row r="35" spans="1:60" x14ac:dyDescent="0.15">
      <c r="A35" s="2">
        <f>'Algemene informatie'!B19</f>
        <v>0</v>
      </c>
      <c r="B35" s="264">
        <f>'Algemene informatie'!C19</f>
        <v>0</v>
      </c>
      <c r="C35" s="264"/>
      <c r="D35">
        <f t="shared" si="69"/>
        <v>0</v>
      </c>
      <c r="Y35" s="19">
        <v>12</v>
      </c>
      <c r="Z35" s="53">
        <f t="shared" si="39"/>
        <v>0</v>
      </c>
      <c r="AA35" s="53">
        <f t="shared" si="40"/>
        <v>0</v>
      </c>
      <c r="AB35" s="53">
        <f t="shared" si="41"/>
        <v>0</v>
      </c>
      <c r="AC35" s="53">
        <f t="shared" si="42"/>
        <v>0</v>
      </c>
      <c r="AD35" s="53">
        <f t="shared" si="43"/>
        <v>0</v>
      </c>
      <c r="AE35" s="53">
        <f t="shared" si="44"/>
        <v>0</v>
      </c>
      <c r="AF35" s="53">
        <f t="shared" si="45"/>
        <v>0</v>
      </c>
      <c r="AG35" s="53">
        <f t="shared" si="46"/>
        <v>0</v>
      </c>
      <c r="AH35" s="53">
        <f t="shared" si="47"/>
        <v>0</v>
      </c>
      <c r="AI35" s="53">
        <f t="shared" si="48"/>
        <v>0</v>
      </c>
      <c r="AK35" s="19">
        <v>12</v>
      </c>
      <c r="AL35" s="53">
        <f t="shared" si="67"/>
        <v>0</v>
      </c>
      <c r="AM35" s="53">
        <f t="shared" si="49"/>
        <v>0</v>
      </c>
      <c r="AN35" s="53">
        <f t="shared" si="50"/>
        <v>0</v>
      </c>
      <c r="AO35" s="53">
        <f t="shared" si="51"/>
        <v>0</v>
      </c>
      <c r="AP35" s="53">
        <f t="shared" si="52"/>
        <v>0</v>
      </c>
      <c r="AQ35" s="53">
        <f t="shared" si="53"/>
        <v>0</v>
      </c>
      <c r="AR35" s="53">
        <f t="shared" si="54"/>
        <v>0</v>
      </c>
      <c r="AS35" s="53">
        <f t="shared" si="55"/>
        <v>0</v>
      </c>
      <c r="AT35" s="53">
        <f t="shared" si="56"/>
        <v>0</v>
      </c>
      <c r="AU35" s="53">
        <f t="shared" si="57"/>
        <v>0</v>
      </c>
      <c r="AX35" s="19">
        <v>12</v>
      </c>
      <c r="AY35" s="53">
        <f t="shared" si="68"/>
        <v>0</v>
      </c>
      <c r="AZ35" s="53">
        <f t="shared" si="58"/>
        <v>0</v>
      </c>
      <c r="BA35" s="53">
        <f t="shared" si="59"/>
        <v>0</v>
      </c>
      <c r="BB35" s="53">
        <f t="shared" si="60"/>
        <v>0</v>
      </c>
      <c r="BC35" s="53">
        <f t="shared" si="61"/>
        <v>0</v>
      </c>
      <c r="BD35" s="53">
        <f t="shared" si="62"/>
        <v>0</v>
      </c>
      <c r="BE35" s="53">
        <f t="shared" si="63"/>
        <v>0</v>
      </c>
      <c r="BF35" s="53">
        <f t="shared" si="64"/>
        <v>0</v>
      </c>
      <c r="BG35" s="53">
        <f t="shared" si="65"/>
        <v>0</v>
      </c>
      <c r="BH35" s="53">
        <f t="shared" si="66"/>
        <v>0</v>
      </c>
    </row>
    <row r="36" spans="1:60" x14ac:dyDescent="0.15">
      <c r="Y36" s="19">
        <v>13</v>
      </c>
      <c r="Z36" s="53">
        <f t="shared" si="39"/>
        <v>0</v>
      </c>
      <c r="AA36" s="53">
        <f t="shared" si="40"/>
        <v>0</v>
      </c>
      <c r="AB36" s="53">
        <f t="shared" si="41"/>
        <v>0</v>
      </c>
      <c r="AC36" s="53">
        <f t="shared" si="42"/>
        <v>0</v>
      </c>
      <c r="AD36" s="53">
        <f t="shared" si="43"/>
        <v>0</v>
      </c>
      <c r="AE36" s="53">
        <f t="shared" si="44"/>
        <v>0</v>
      </c>
      <c r="AF36" s="53">
        <f t="shared" si="45"/>
        <v>0</v>
      </c>
      <c r="AG36" s="53">
        <f t="shared" si="46"/>
        <v>0</v>
      </c>
      <c r="AH36" s="53">
        <f t="shared" si="47"/>
        <v>0</v>
      </c>
      <c r="AI36" s="53">
        <f t="shared" si="48"/>
        <v>0</v>
      </c>
      <c r="AK36" s="19">
        <v>13</v>
      </c>
      <c r="AL36" s="53">
        <f t="shared" si="67"/>
        <v>0</v>
      </c>
      <c r="AM36" s="53">
        <f t="shared" si="49"/>
        <v>0</v>
      </c>
      <c r="AN36" s="53">
        <f t="shared" si="50"/>
        <v>0</v>
      </c>
      <c r="AO36" s="53">
        <f t="shared" si="51"/>
        <v>0</v>
      </c>
      <c r="AP36" s="53">
        <f t="shared" si="52"/>
        <v>0</v>
      </c>
      <c r="AQ36" s="53">
        <f t="shared" si="53"/>
        <v>0</v>
      </c>
      <c r="AR36" s="53">
        <f t="shared" si="54"/>
        <v>0</v>
      </c>
      <c r="AS36" s="53">
        <f t="shared" si="55"/>
        <v>0</v>
      </c>
      <c r="AT36" s="53">
        <f t="shared" si="56"/>
        <v>0</v>
      </c>
      <c r="AU36" s="53">
        <f t="shared" si="57"/>
        <v>0</v>
      </c>
      <c r="AX36" s="19">
        <v>13</v>
      </c>
      <c r="AY36" s="53">
        <f t="shared" si="68"/>
        <v>0</v>
      </c>
      <c r="AZ36" s="53">
        <f t="shared" si="58"/>
        <v>0</v>
      </c>
      <c r="BA36" s="53">
        <f t="shared" si="59"/>
        <v>0</v>
      </c>
      <c r="BB36" s="53">
        <f t="shared" si="60"/>
        <v>0</v>
      </c>
      <c r="BC36" s="53">
        <f t="shared" si="61"/>
        <v>0</v>
      </c>
      <c r="BD36" s="53">
        <f t="shared" si="62"/>
        <v>0</v>
      </c>
      <c r="BE36" s="53">
        <f t="shared" si="63"/>
        <v>0</v>
      </c>
      <c r="BF36" s="53">
        <f t="shared" si="64"/>
        <v>0</v>
      </c>
      <c r="BG36" s="53">
        <f t="shared" si="65"/>
        <v>0</v>
      </c>
      <c r="BH36" s="53">
        <f t="shared" si="66"/>
        <v>0</v>
      </c>
    </row>
    <row r="37" spans="1:60" x14ac:dyDescent="0.15">
      <c r="Y37" s="19">
        <v>14</v>
      </c>
      <c r="Z37" s="53">
        <f t="shared" si="39"/>
        <v>0</v>
      </c>
      <c r="AA37" s="53">
        <f t="shared" si="40"/>
        <v>0</v>
      </c>
      <c r="AB37" s="53">
        <f t="shared" si="41"/>
        <v>0</v>
      </c>
      <c r="AC37" s="53">
        <f t="shared" si="42"/>
        <v>0</v>
      </c>
      <c r="AD37" s="53">
        <f t="shared" si="43"/>
        <v>0</v>
      </c>
      <c r="AE37" s="53">
        <f t="shared" si="44"/>
        <v>0</v>
      </c>
      <c r="AF37" s="53">
        <f t="shared" si="45"/>
        <v>0</v>
      </c>
      <c r="AG37" s="53">
        <f t="shared" si="46"/>
        <v>0</v>
      </c>
      <c r="AH37" s="53">
        <f t="shared" si="47"/>
        <v>0</v>
      </c>
      <c r="AI37" s="53">
        <f t="shared" si="48"/>
        <v>0</v>
      </c>
      <c r="AK37" s="19">
        <v>14</v>
      </c>
      <c r="AL37" s="53">
        <f t="shared" si="67"/>
        <v>0</v>
      </c>
      <c r="AM37" s="53">
        <f t="shared" si="49"/>
        <v>0</v>
      </c>
      <c r="AN37" s="53">
        <f t="shared" si="50"/>
        <v>0</v>
      </c>
      <c r="AO37" s="53">
        <f t="shared" si="51"/>
        <v>0</v>
      </c>
      <c r="AP37" s="53">
        <f t="shared" si="52"/>
        <v>0</v>
      </c>
      <c r="AQ37" s="53">
        <f t="shared" si="53"/>
        <v>0</v>
      </c>
      <c r="AR37" s="53">
        <f t="shared" si="54"/>
        <v>0</v>
      </c>
      <c r="AS37" s="53">
        <f t="shared" si="55"/>
        <v>0</v>
      </c>
      <c r="AT37" s="53">
        <f t="shared" si="56"/>
        <v>0</v>
      </c>
      <c r="AU37" s="53">
        <f t="shared" si="57"/>
        <v>0</v>
      </c>
      <c r="AX37" s="19">
        <v>14</v>
      </c>
      <c r="AY37" s="53">
        <f t="shared" si="68"/>
        <v>0</v>
      </c>
      <c r="AZ37" s="53">
        <f t="shared" si="58"/>
        <v>0</v>
      </c>
      <c r="BA37" s="53">
        <f t="shared" si="59"/>
        <v>0</v>
      </c>
      <c r="BB37" s="53">
        <f t="shared" si="60"/>
        <v>0</v>
      </c>
      <c r="BC37" s="53">
        <f t="shared" si="61"/>
        <v>0</v>
      </c>
      <c r="BD37" s="53">
        <f t="shared" si="62"/>
        <v>0</v>
      </c>
      <c r="BE37" s="53">
        <f t="shared" si="63"/>
        <v>0</v>
      </c>
      <c r="BF37" s="53">
        <f t="shared" si="64"/>
        <v>0</v>
      </c>
      <c r="BG37" s="53">
        <f t="shared" si="65"/>
        <v>0</v>
      </c>
      <c r="BH37" s="53">
        <f t="shared" si="66"/>
        <v>0</v>
      </c>
    </row>
    <row r="38" spans="1:60" x14ac:dyDescent="0.15">
      <c r="Y38" s="19">
        <v>15</v>
      </c>
      <c r="Z38" s="53">
        <f t="shared" si="39"/>
        <v>0</v>
      </c>
      <c r="AA38" s="53">
        <f t="shared" si="40"/>
        <v>0</v>
      </c>
      <c r="AB38" s="53">
        <f t="shared" si="41"/>
        <v>0</v>
      </c>
      <c r="AC38" s="53">
        <f t="shared" si="42"/>
        <v>0</v>
      </c>
      <c r="AD38" s="53">
        <f t="shared" si="43"/>
        <v>0</v>
      </c>
      <c r="AE38" s="53">
        <f t="shared" si="44"/>
        <v>0</v>
      </c>
      <c r="AF38" s="53">
        <f t="shared" si="45"/>
        <v>0</v>
      </c>
      <c r="AG38" s="53">
        <f t="shared" si="46"/>
        <v>0</v>
      </c>
      <c r="AH38" s="53">
        <f t="shared" si="47"/>
        <v>0</v>
      </c>
      <c r="AI38" s="53">
        <f t="shared" si="48"/>
        <v>0</v>
      </c>
      <c r="AK38" s="19">
        <v>15</v>
      </c>
      <c r="AL38" s="53">
        <f t="shared" si="67"/>
        <v>0</v>
      </c>
      <c r="AM38" s="53">
        <f t="shared" si="49"/>
        <v>0</v>
      </c>
      <c r="AN38" s="53">
        <f t="shared" si="50"/>
        <v>0</v>
      </c>
      <c r="AO38" s="53">
        <f t="shared" si="51"/>
        <v>0</v>
      </c>
      <c r="AP38" s="53">
        <f t="shared" si="52"/>
        <v>0</v>
      </c>
      <c r="AQ38" s="53">
        <f t="shared" si="53"/>
        <v>0</v>
      </c>
      <c r="AR38" s="53">
        <f t="shared" si="54"/>
        <v>0</v>
      </c>
      <c r="AS38" s="53">
        <f t="shared" si="55"/>
        <v>0</v>
      </c>
      <c r="AT38" s="53">
        <f t="shared" si="56"/>
        <v>0</v>
      </c>
      <c r="AU38" s="53">
        <f t="shared" si="57"/>
        <v>0</v>
      </c>
      <c r="AX38" s="19">
        <v>15</v>
      </c>
      <c r="AY38" s="53">
        <f t="shared" si="68"/>
        <v>0</v>
      </c>
      <c r="AZ38" s="53">
        <f t="shared" si="58"/>
        <v>0</v>
      </c>
      <c r="BA38" s="53">
        <f t="shared" si="59"/>
        <v>0</v>
      </c>
      <c r="BB38" s="53">
        <f t="shared" si="60"/>
        <v>0</v>
      </c>
      <c r="BC38" s="53">
        <f t="shared" si="61"/>
        <v>0</v>
      </c>
      <c r="BD38" s="53">
        <f t="shared" si="62"/>
        <v>0</v>
      </c>
      <c r="BE38" s="53">
        <f t="shared" si="63"/>
        <v>0</v>
      </c>
      <c r="BF38" s="53">
        <f t="shared" si="64"/>
        <v>0</v>
      </c>
      <c r="BG38" s="53">
        <f t="shared" si="65"/>
        <v>0</v>
      </c>
      <c r="BH38" s="53">
        <f t="shared" si="66"/>
        <v>0</v>
      </c>
    </row>
    <row r="39" spans="1:60" x14ac:dyDescent="0.15">
      <c r="A39" s="3" t="s">
        <v>12</v>
      </c>
      <c r="B39" s="3" t="s">
        <v>94</v>
      </c>
      <c r="C39" s="50"/>
      <c r="D39" s="3" t="s">
        <v>82</v>
      </c>
      <c r="Y39" s="19">
        <v>16</v>
      </c>
      <c r="Z39" s="53">
        <f t="shared" si="39"/>
        <v>0</v>
      </c>
      <c r="AA39" s="53">
        <f t="shared" si="40"/>
        <v>0</v>
      </c>
      <c r="AB39" s="53">
        <f t="shared" si="41"/>
        <v>0</v>
      </c>
      <c r="AC39" s="53">
        <f t="shared" si="42"/>
        <v>0</v>
      </c>
      <c r="AD39" s="53">
        <f t="shared" si="43"/>
        <v>0</v>
      </c>
      <c r="AE39" s="53">
        <f t="shared" si="44"/>
        <v>0</v>
      </c>
      <c r="AF39" s="53">
        <f t="shared" si="45"/>
        <v>0</v>
      </c>
      <c r="AG39" s="53">
        <f t="shared" si="46"/>
        <v>0</v>
      </c>
      <c r="AH39" s="53">
        <f t="shared" si="47"/>
        <v>0</v>
      </c>
      <c r="AI39" s="53">
        <f t="shared" si="48"/>
        <v>0</v>
      </c>
      <c r="AK39" s="19">
        <v>16</v>
      </c>
      <c r="AL39" s="53">
        <f t="shared" si="67"/>
        <v>0</v>
      </c>
      <c r="AM39" s="53">
        <f t="shared" si="49"/>
        <v>0</v>
      </c>
      <c r="AN39" s="53">
        <f t="shared" si="50"/>
        <v>0</v>
      </c>
      <c r="AO39" s="53">
        <f t="shared" si="51"/>
        <v>0</v>
      </c>
      <c r="AP39" s="53">
        <f t="shared" si="52"/>
        <v>0</v>
      </c>
      <c r="AQ39" s="53">
        <f t="shared" si="53"/>
        <v>0</v>
      </c>
      <c r="AR39" s="53">
        <f t="shared" si="54"/>
        <v>0</v>
      </c>
      <c r="AS39" s="53">
        <f t="shared" si="55"/>
        <v>0</v>
      </c>
      <c r="AT39" s="53">
        <f t="shared" si="56"/>
        <v>0</v>
      </c>
      <c r="AU39" s="53">
        <f t="shared" si="57"/>
        <v>0</v>
      </c>
      <c r="AX39" s="19">
        <v>16</v>
      </c>
      <c r="AY39" s="53">
        <f t="shared" si="68"/>
        <v>0</v>
      </c>
      <c r="AZ39" s="53">
        <f t="shared" si="58"/>
        <v>0</v>
      </c>
      <c r="BA39" s="53">
        <f t="shared" si="59"/>
        <v>0</v>
      </c>
      <c r="BB39" s="53">
        <f t="shared" si="60"/>
        <v>0</v>
      </c>
      <c r="BC39" s="53">
        <f t="shared" si="61"/>
        <v>0</v>
      </c>
      <c r="BD39" s="53">
        <f t="shared" si="62"/>
        <v>0</v>
      </c>
      <c r="BE39" s="53">
        <f t="shared" si="63"/>
        <v>0</v>
      </c>
      <c r="BF39" s="53">
        <f t="shared" si="64"/>
        <v>0</v>
      </c>
      <c r="BG39" s="53">
        <f t="shared" si="65"/>
        <v>0</v>
      </c>
      <c r="BH39" s="53">
        <f t="shared" si="66"/>
        <v>0</v>
      </c>
    </row>
    <row r="40" spans="1:60" x14ac:dyDescent="0.15">
      <c r="A40" s="2">
        <f>'Algemene informatie'!A24</f>
        <v>1</v>
      </c>
      <c r="B40" s="190">
        <f>'Algemene informatie'!C24</f>
        <v>0</v>
      </c>
      <c r="C40" s="52"/>
      <c r="D40" s="1">
        <f>IF(B40="Industrieel onderzoek","Ind",IF(B40="Experimentele ontwikkeling","Exp",IF(B40="Innovatiesteun voor MKB","Inn",IF(B40="Proces-innovatie","Pro",IF(B40="Overige steun o.b.v. de-minimis regeling","Dem",IF(B40="Geen staatssteun","Geen",IF(B40=$F$45,$H$45,(IF(B40=$F$48,$H$48,(IF(B40=$F$47,$H$47,0)))))))))))</f>
        <v>0</v>
      </c>
      <c r="F40" s="165" t="str">
        <f>'Algemene informatie'!X24</f>
        <v>Experimentele ontwikkeling</v>
      </c>
      <c r="Y40" s="19">
        <v>17</v>
      </c>
      <c r="Z40" s="53">
        <f t="shared" si="39"/>
        <v>0</v>
      </c>
      <c r="AA40" s="53">
        <f t="shared" si="40"/>
        <v>0</v>
      </c>
      <c r="AB40" s="53">
        <f t="shared" si="41"/>
        <v>0</v>
      </c>
      <c r="AC40" s="53">
        <f t="shared" si="42"/>
        <v>0</v>
      </c>
      <c r="AD40" s="53">
        <f t="shared" si="43"/>
        <v>0</v>
      </c>
      <c r="AE40" s="53">
        <f t="shared" si="44"/>
        <v>0</v>
      </c>
      <c r="AF40" s="53">
        <f t="shared" si="45"/>
        <v>0</v>
      </c>
      <c r="AG40" s="53">
        <f t="shared" si="46"/>
        <v>0</v>
      </c>
      <c r="AH40" s="53">
        <f t="shared" si="47"/>
        <v>0</v>
      </c>
      <c r="AI40" s="53">
        <f t="shared" si="48"/>
        <v>0</v>
      </c>
      <c r="AK40" s="19">
        <v>17</v>
      </c>
      <c r="AL40" s="53">
        <f t="shared" si="67"/>
        <v>0</v>
      </c>
      <c r="AM40" s="53">
        <f t="shared" si="49"/>
        <v>0</v>
      </c>
      <c r="AN40" s="53">
        <f t="shared" si="50"/>
        <v>0</v>
      </c>
      <c r="AO40" s="53">
        <f t="shared" si="51"/>
        <v>0</v>
      </c>
      <c r="AP40" s="53">
        <f t="shared" si="52"/>
        <v>0</v>
      </c>
      <c r="AQ40" s="53">
        <f t="shared" si="53"/>
        <v>0</v>
      </c>
      <c r="AR40" s="53">
        <f t="shared" si="54"/>
        <v>0</v>
      </c>
      <c r="AS40" s="53">
        <f t="shared" si="55"/>
        <v>0</v>
      </c>
      <c r="AT40" s="53">
        <f t="shared" si="56"/>
        <v>0</v>
      </c>
      <c r="AU40" s="53">
        <f t="shared" si="57"/>
        <v>0</v>
      </c>
      <c r="AX40" s="19">
        <v>17</v>
      </c>
      <c r="AY40" s="53">
        <f t="shared" si="68"/>
        <v>0</v>
      </c>
      <c r="AZ40" s="53">
        <f t="shared" si="58"/>
        <v>0</v>
      </c>
      <c r="BA40" s="53">
        <f t="shared" si="59"/>
        <v>0</v>
      </c>
      <c r="BB40" s="53">
        <f t="shared" si="60"/>
        <v>0</v>
      </c>
      <c r="BC40" s="53">
        <f t="shared" si="61"/>
        <v>0</v>
      </c>
      <c r="BD40" s="53">
        <f t="shared" si="62"/>
        <v>0</v>
      </c>
      <c r="BE40" s="53">
        <f t="shared" si="63"/>
        <v>0</v>
      </c>
      <c r="BF40" s="53">
        <f t="shared" si="64"/>
        <v>0</v>
      </c>
      <c r="BG40" s="53">
        <f t="shared" si="65"/>
        <v>0</v>
      </c>
      <c r="BH40" s="53">
        <f t="shared" si="66"/>
        <v>0</v>
      </c>
    </row>
    <row r="41" spans="1:60" x14ac:dyDescent="0.15">
      <c r="A41" s="2">
        <f>'Algemene informatie'!A25</f>
        <v>2</v>
      </c>
      <c r="B41" s="190">
        <f>'Algemene informatie'!C25</f>
        <v>0</v>
      </c>
      <c r="C41" s="52"/>
      <c r="D41" s="1">
        <f t="shared" ref="D41:D59" si="70">IF(B41="Industrieel onderzoek","Ind",IF(B41="Experimentele ontwikkeling","Exp",IF(B41="Innovatiesteun voor MKB","Inn",IF(B41="Proces-innovatie","Pro",IF(B41="Overige steun o.b.v. de-minimis regeling","Dem",IF(B41="Geen staatssteun","Geen",IF(B41=$F$45,$H$45,(IF(B41=$F$48,$H$48,(IF(B41=$F$47,$H$47,0)))))))))))</f>
        <v>0</v>
      </c>
      <c r="F41" s="165" t="str">
        <f>'Algemene informatie'!X25</f>
        <v>Industrieel onderzoek</v>
      </c>
      <c r="Y41" s="19">
        <v>18</v>
      </c>
      <c r="Z41" s="53">
        <f t="shared" si="39"/>
        <v>0</v>
      </c>
      <c r="AA41" s="53">
        <f t="shared" si="40"/>
        <v>0</v>
      </c>
      <c r="AB41" s="53">
        <f t="shared" si="41"/>
        <v>0</v>
      </c>
      <c r="AC41" s="53">
        <f t="shared" si="42"/>
        <v>0</v>
      </c>
      <c r="AD41" s="53">
        <f t="shared" si="43"/>
        <v>0</v>
      </c>
      <c r="AE41" s="53">
        <f t="shared" si="44"/>
        <v>0</v>
      </c>
      <c r="AF41" s="53">
        <f t="shared" si="45"/>
        <v>0</v>
      </c>
      <c r="AG41" s="53">
        <f t="shared" si="46"/>
        <v>0</v>
      </c>
      <c r="AH41" s="53">
        <f t="shared" si="47"/>
        <v>0</v>
      </c>
      <c r="AI41" s="53">
        <f t="shared" si="48"/>
        <v>0</v>
      </c>
      <c r="AK41" s="19">
        <v>18</v>
      </c>
      <c r="AL41" s="53">
        <f t="shared" si="67"/>
        <v>0</v>
      </c>
      <c r="AM41" s="53">
        <f t="shared" si="49"/>
        <v>0</v>
      </c>
      <c r="AN41" s="53">
        <f t="shared" si="50"/>
        <v>0</v>
      </c>
      <c r="AO41" s="53">
        <f t="shared" si="51"/>
        <v>0</v>
      </c>
      <c r="AP41" s="53">
        <f t="shared" si="52"/>
        <v>0</v>
      </c>
      <c r="AQ41" s="53">
        <f t="shared" si="53"/>
        <v>0</v>
      </c>
      <c r="AR41" s="53">
        <f t="shared" si="54"/>
        <v>0</v>
      </c>
      <c r="AS41" s="53">
        <f t="shared" si="55"/>
        <v>0</v>
      </c>
      <c r="AT41" s="53">
        <f t="shared" si="56"/>
        <v>0</v>
      </c>
      <c r="AU41" s="53">
        <f t="shared" si="57"/>
        <v>0</v>
      </c>
      <c r="AX41" s="19">
        <v>18</v>
      </c>
      <c r="AY41" s="53">
        <f t="shared" si="68"/>
        <v>0</v>
      </c>
      <c r="AZ41" s="53">
        <f t="shared" si="58"/>
        <v>0</v>
      </c>
      <c r="BA41" s="53">
        <f t="shared" si="59"/>
        <v>0</v>
      </c>
      <c r="BB41" s="53">
        <f t="shared" si="60"/>
        <v>0</v>
      </c>
      <c r="BC41" s="53">
        <f t="shared" si="61"/>
        <v>0</v>
      </c>
      <c r="BD41" s="53">
        <f t="shared" si="62"/>
        <v>0</v>
      </c>
      <c r="BE41" s="53">
        <f t="shared" si="63"/>
        <v>0</v>
      </c>
      <c r="BF41" s="53">
        <f t="shared" si="64"/>
        <v>0</v>
      </c>
      <c r="BG41" s="53">
        <f t="shared" si="65"/>
        <v>0</v>
      </c>
      <c r="BH41" s="53">
        <f t="shared" si="66"/>
        <v>0</v>
      </c>
    </row>
    <row r="42" spans="1:60" x14ac:dyDescent="0.15">
      <c r="A42" s="2">
        <f>'Algemene informatie'!A26</f>
        <v>3</v>
      </c>
      <c r="B42" s="190">
        <f>'Algemene informatie'!C26</f>
        <v>0</v>
      </c>
      <c r="C42" s="52"/>
      <c r="D42" s="1">
        <f t="shared" si="70"/>
        <v>0</v>
      </c>
      <c r="F42" s="165" t="str">
        <f>'Algemene informatie'!X28</f>
        <v>Innovatiesteun voor MKB</v>
      </c>
      <c r="Y42" s="19">
        <v>19</v>
      </c>
      <c r="Z42" s="53">
        <f t="shared" si="39"/>
        <v>0</v>
      </c>
      <c r="AA42" s="53">
        <f t="shared" si="40"/>
        <v>0</v>
      </c>
      <c r="AB42" s="53">
        <f t="shared" si="41"/>
        <v>0</v>
      </c>
      <c r="AC42" s="53">
        <f t="shared" si="42"/>
        <v>0</v>
      </c>
      <c r="AD42" s="53">
        <f t="shared" si="43"/>
        <v>0</v>
      </c>
      <c r="AE42" s="53">
        <f t="shared" si="44"/>
        <v>0</v>
      </c>
      <c r="AF42" s="53">
        <f t="shared" si="45"/>
        <v>0</v>
      </c>
      <c r="AG42" s="53">
        <f t="shared" si="46"/>
        <v>0</v>
      </c>
      <c r="AH42" s="53">
        <f t="shared" si="47"/>
        <v>0</v>
      </c>
      <c r="AI42" s="53">
        <f t="shared" si="48"/>
        <v>0</v>
      </c>
      <c r="AK42" s="19">
        <v>19</v>
      </c>
      <c r="AL42" s="53">
        <f t="shared" si="67"/>
        <v>0</v>
      </c>
      <c r="AM42" s="53">
        <f t="shared" si="49"/>
        <v>0</v>
      </c>
      <c r="AN42" s="53">
        <f t="shared" si="50"/>
        <v>0</v>
      </c>
      <c r="AO42" s="53">
        <f t="shared" si="51"/>
        <v>0</v>
      </c>
      <c r="AP42" s="53">
        <f t="shared" si="52"/>
        <v>0</v>
      </c>
      <c r="AQ42" s="53">
        <f t="shared" si="53"/>
        <v>0</v>
      </c>
      <c r="AR42" s="53">
        <f t="shared" si="54"/>
        <v>0</v>
      </c>
      <c r="AS42" s="53">
        <f t="shared" si="55"/>
        <v>0</v>
      </c>
      <c r="AT42" s="53">
        <f t="shared" si="56"/>
        <v>0</v>
      </c>
      <c r="AU42" s="53">
        <f t="shared" si="57"/>
        <v>0</v>
      </c>
      <c r="AX42" s="19">
        <v>19</v>
      </c>
      <c r="AY42" s="53">
        <f t="shared" si="68"/>
        <v>0</v>
      </c>
      <c r="AZ42" s="53">
        <f t="shared" si="58"/>
        <v>0</v>
      </c>
      <c r="BA42" s="53">
        <f t="shared" si="59"/>
        <v>0</v>
      </c>
      <c r="BB42" s="53">
        <f t="shared" si="60"/>
        <v>0</v>
      </c>
      <c r="BC42" s="53">
        <f t="shared" si="61"/>
        <v>0</v>
      </c>
      <c r="BD42" s="53">
        <f t="shared" si="62"/>
        <v>0</v>
      </c>
      <c r="BE42" s="53">
        <f t="shared" si="63"/>
        <v>0</v>
      </c>
      <c r="BF42" s="53">
        <f t="shared" si="64"/>
        <v>0</v>
      </c>
      <c r="BG42" s="53">
        <f t="shared" si="65"/>
        <v>0</v>
      </c>
      <c r="BH42" s="53">
        <f t="shared" si="66"/>
        <v>0</v>
      </c>
    </row>
    <row r="43" spans="1:60" x14ac:dyDescent="0.15">
      <c r="A43" s="2">
        <f>'Algemene informatie'!A27</f>
        <v>4</v>
      </c>
      <c r="B43" s="190">
        <f>'Algemene informatie'!C27</f>
        <v>0</v>
      </c>
      <c r="C43" s="52"/>
      <c r="D43" s="1">
        <f t="shared" si="70"/>
        <v>0</v>
      </c>
      <c r="F43" s="165" t="str">
        <f>'Algemene informatie'!X29</f>
        <v>Proces-innovatie</v>
      </c>
      <c r="Y43" s="19">
        <v>20</v>
      </c>
      <c r="Z43" s="53">
        <f t="shared" si="39"/>
        <v>0</v>
      </c>
      <c r="AA43" s="53">
        <f t="shared" si="40"/>
        <v>0</v>
      </c>
      <c r="AB43" s="53">
        <f t="shared" si="41"/>
        <v>0</v>
      </c>
      <c r="AC43" s="53">
        <f t="shared" si="42"/>
        <v>0</v>
      </c>
      <c r="AD43" s="53">
        <f t="shared" si="43"/>
        <v>0</v>
      </c>
      <c r="AE43" s="53">
        <f t="shared" si="44"/>
        <v>0</v>
      </c>
      <c r="AF43" s="53">
        <f t="shared" si="45"/>
        <v>0</v>
      </c>
      <c r="AG43" s="53">
        <f t="shared" si="46"/>
        <v>0</v>
      </c>
      <c r="AH43" s="53">
        <f t="shared" si="47"/>
        <v>0</v>
      </c>
      <c r="AI43" s="53">
        <f t="shared" si="48"/>
        <v>0</v>
      </c>
      <c r="AK43" s="19">
        <v>20</v>
      </c>
      <c r="AL43" s="53">
        <f t="shared" si="67"/>
        <v>0</v>
      </c>
      <c r="AM43" s="53">
        <f t="shared" si="49"/>
        <v>0</v>
      </c>
      <c r="AN43" s="53">
        <f t="shared" si="50"/>
        <v>0</v>
      </c>
      <c r="AO43" s="53">
        <f t="shared" si="51"/>
        <v>0</v>
      </c>
      <c r="AP43" s="53">
        <f t="shared" si="52"/>
        <v>0</v>
      </c>
      <c r="AQ43" s="53">
        <f t="shared" si="53"/>
        <v>0</v>
      </c>
      <c r="AR43" s="53">
        <f t="shared" si="54"/>
        <v>0</v>
      </c>
      <c r="AS43" s="53">
        <f t="shared" si="55"/>
        <v>0</v>
      </c>
      <c r="AT43" s="53">
        <f t="shared" si="56"/>
        <v>0</v>
      </c>
      <c r="AU43" s="53">
        <f t="shared" si="57"/>
        <v>0</v>
      </c>
      <c r="AX43" s="19">
        <v>20</v>
      </c>
      <c r="AY43" s="53">
        <f t="shared" si="68"/>
        <v>0</v>
      </c>
      <c r="AZ43" s="53">
        <f t="shared" si="58"/>
        <v>0</v>
      </c>
      <c r="BA43" s="53">
        <f t="shared" si="59"/>
        <v>0</v>
      </c>
      <c r="BB43" s="53">
        <f t="shared" si="60"/>
        <v>0</v>
      </c>
      <c r="BC43" s="53">
        <f t="shared" si="61"/>
        <v>0</v>
      </c>
      <c r="BD43" s="53">
        <f t="shared" si="62"/>
        <v>0</v>
      </c>
      <c r="BE43" s="53">
        <f t="shared" si="63"/>
        <v>0</v>
      </c>
      <c r="BF43" s="53">
        <f t="shared" si="64"/>
        <v>0</v>
      </c>
      <c r="BG43" s="53">
        <f t="shared" si="65"/>
        <v>0</v>
      </c>
      <c r="BH43" s="53">
        <f t="shared" si="66"/>
        <v>0</v>
      </c>
    </row>
    <row r="44" spans="1:60" x14ac:dyDescent="0.15">
      <c r="A44" s="2">
        <f>'Algemene informatie'!A28</f>
        <v>5</v>
      </c>
      <c r="B44" s="190">
        <f>'Algemene informatie'!C28</f>
        <v>0</v>
      </c>
      <c r="C44" s="52"/>
      <c r="D44" s="1">
        <f t="shared" si="70"/>
        <v>0</v>
      </c>
      <c r="F44" s="165" t="str">
        <f>'Algemene informatie'!X26</f>
        <v>Overige steun o.b.v. de-minimis regeling</v>
      </c>
    </row>
    <row r="45" spans="1:60" x14ac:dyDescent="0.15">
      <c r="A45" s="2">
        <f>'Algemene informatie'!A29</f>
        <v>6</v>
      </c>
      <c r="B45" s="190">
        <f>'Algemene informatie'!C29</f>
        <v>0</v>
      </c>
      <c r="C45" s="52"/>
      <c r="D45" s="1">
        <f t="shared" si="70"/>
        <v>0</v>
      </c>
      <c r="F45" s="165" t="str">
        <f>'Algemene informatie'!X30</f>
        <v>Innovatiecluster</v>
      </c>
      <c r="H45" t="s">
        <v>95</v>
      </c>
    </row>
    <row r="46" spans="1:60" x14ac:dyDescent="0.15">
      <c r="A46" s="2">
        <f>'Algemene informatie'!A30</f>
        <v>7</v>
      </c>
      <c r="B46" s="190">
        <f>'Algemene informatie'!C30</f>
        <v>0</v>
      </c>
      <c r="C46" s="52"/>
      <c r="D46" s="1">
        <f t="shared" si="70"/>
        <v>0</v>
      </c>
      <c r="F46" s="165" t="str">
        <f>'Algemene informatie'!X32</f>
        <v>Geen staatssteun</v>
      </c>
    </row>
    <row r="47" spans="1:60" x14ac:dyDescent="0.15">
      <c r="A47" s="2">
        <f>'Algemene informatie'!A31</f>
        <v>8</v>
      </c>
      <c r="B47" s="190">
        <f>'Algemene informatie'!C31</f>
        <v>0</v>
      </c>
      <c r="C47" s="52"/>
      <c r="D47" s="1">
        <f t="shared" si="70"/>
        <v>0</v>
      </c>
      <c r="F47" s="165" t="str">
        <f>'Algemene informatie'!X27</f>
        <v>Haalbaarheidsstudie</v>
      </c>
      <c r="H47" t="s">
        <v>96</v>
      </c>
    </row>
    <row r="48" spans="1:60" x14ac:dyDescent="0.15">
      <c r="A48" s="2">
        <f>'Algemene informatie'!A32</f>
        <v>9</v>
      </c>
      <c r="B48" s="190">
        <f>'Algemene informatie'!C32</f>
        <v>0</v>
      </c>
      <c r="C48" s="52"/>
      <c r="D48" s="1">
        <f t="shared" si="70"/>
        <v>0</v>
      </c>
      <c r="F48" s="165" t="str">
        <f>'Algemene informatie'!X31</f>
        <v>Economische activiteiten</v>
      </c>
      <c r="H48" t="s">
        <v>170</v>
      </c>
    </row>
    <row r="49" spans="1:7" x14ac:dyDescent="0.15">
      <c r="A49" s="2">
        <f>'Algemene informatie'!A33</f>
        <v>10</v>
      </c>
      <c r="B49" s="190">
        <f>'Algemene informatie'!C33</f>
        <v>0</v>
      </c>
      <c r="C49" s="52"/>
      <c r="D49" s="1">
        <f t="shared" si="70"/>
        <v>0</v>
      </c>
    </row>
    <row r="50" spans="1:7" x14ac:dyDescent="0.15">
      <c r="A50" s="2">
        <f>'Algemene informatie'!A34</f>
        <v>11</v>
      </c>
      <c r="B50" s="190">
        <f>'Algemene informatie'!C34</f>
        <v>0</v>
      </c>
      <c r="C50" s="52"/>
      <c r="D50" s="1">
        <f t="shared" si="70"/>
        <v>0</v>
      </c>
    </row>
    <row r="51" spans="1:7" x14ac:dyDescent="0.15">
      <c r="A51" s="2">
        <f>'Algemene informatie'!A35</f>
        <v>12</v>
      </c>
      <c r="B51" s="190">
        <f>'Algemene informatie'!C35</f>
        <v>0</v>
      </c>
      <c r="C51" s="52"/>
      <c r="D51" s="1">
        <f t="shared" si="70"/>
        <v>0</v>
      </c>
    </row>
    <row r="52" spans="1:7" x14ac:dyDescent="0.15">
      <c r="A52" s="2">
        <f>'Algemene informatie'!A36</f>
        <v>13</v>
      </c>
      <c r="B52" s="190">
        <f>'Algemene informatie'!C36</f>
        <v>0</v>
      </c>
      <c r="C52" s="52"/>
      <c r="D52" s="1">
        <f t="shared" si="70"/>
        <v>0</v>
      </c>
    </row>
    <row r="53" spans="1:7" x14ac:dyDescent="0.15">
      <c r="A53" s="2">
        <f>'Algemene informatie'!A37</f>
        <v>14</v>
      </c>
      <c r="B53" s="190">
        <f>'Algemene informatie'!C37</f>
        <v>0</v>
      </c>
      <c r="C53" s="52"/>
      <c r="D53" s="1">
        <f t="shared" si="70"/>
        <v>0</v>
      </c>
    </row>
    <row r="54" spans="1:7" x14ac:dyDescent="0.15">
      <c r="A54" s="2">
        <f>'Algemene informatie'!A38</f>
        <v>15</v>
      </c>
      <c r="B54" s="190">
        <f>'Algemene informatie'!C38</f>
        <v>0</v>
      </c>
      <c r="C54" s="52"/>
      <c r="D54" s="1">
        <f t="shared" si="70"/>
        <v>0</v>
      </c>
    </row>
    <row r="55" spans="1:7" x14ac:dyDescent="0.15">
      <c r="A55" s="2">
        <f>'Algemene informatie'!A39</f>
        <v>16</v>
      </c>
      <c r="B55" s="190">
        <f>'Algemene informatie'!C39</f>
        <v>0</v>
      </c>
      <c r="C55" s="52"/>
      <c r="D55" s="1">
        <f t="shared" si="70"/>
        <v>0</v>
      </c>
    </row>
    <row r="56" spans="1:7" x14ac:dyDescent="0.15">
      <c r="A56" s="2">
        <f>'Algemene informatie'!A40</f>
        <v>17</v>
      </c>
      <c r="B56" s="190">
        <f>'Algemene informatie'!C40</f>
        <v>0</v>
      </c>
      <c r="C56" s="52"/>
      <c r="D56" s="1">
        <f t="shared" si="70"/>
        <v>0</v>
      </c>
    </row>
    <row r="57" spans="1:7" x14ac:dyDescent="0.15">
      <c r="A57" s="2">
        <f>'Algemene informatie'!A41</f>
        <v>18</v>
      </c>
      <c r="B57" s="190">
        <f>'Algemene informatie'!C41</f>
        <v>0</v>
      </c>
      <c r="C57" s="52"/>
      <c r="D57" s="1">
        <f t="shared" si="70"/>
        <v>0</v>
      </c>
    </row>
    <row r="58" spans="1:7" x14ac:dyDescent="0.15">
      <c r="A58" s="2">
        <f>'Algemene informatie'!A42</f>
        <v>19</v>
      </c>
      <c r="B58" s="190">
        <f>'Algemene informatie'!C42</f>
        <v>0</v>
      </c>
      <c r="C58" s="52"/>
      <c r="D58" s="1">
        <f t="shared" si="70"/>
        <v>0</v>
      </c>
    </row>
    <row r="59" spans="1:7" x14ac:dyDescent="0.15">
      <c r="A59" s="2">
        <f>'Algemene informatie'!A43</f>
        <v>20</v>
      </c>
      <c r="B59" s="190">
        <f>'Algemene informatie'!C43</f>
        <v>0</v>
      </c>
      <c r="C59" s="52"/>
      <c r="D59" s="1">
        <f t="shared" si="70"/>
        <v>0</v>
      </c>
    </row>
    <row r="64" spans="1:7" x14ac:dyDescent="0.15">
      <c r="A64" s="47" t="s">
        <v>97</v>
      </c>
      <c r="B64" s="47"/>
      <c r="C64" s="47"/>
      <c r="D64" s="47"/>
      <c r="E64" s="47"/>
      <c r="F64" s="47"/>
      <c r="G64" s="47"/>
    </row>
    <row r="65" spans="1:10" x14ac:dyDescent="0.15">
      <c r="A65" s="43"/>
    </row>
    <row r="66" spans="1:10" x14ac:dyDescent="0.15">
      <c r="A66" s="42">
        <f>'Financiering project'!E43</f>
        <v>0</v>
      </c>
      <c r="B66" t="s">
        <v>98</v>
      </c>
      <c r="G66" t="s">
        <v>179</v>
      </c>
      <c r="I66">
        <f>'Algemene informatie'!AB8</f>
        <v>0</v>
      </c>
    </row>
    <row r="67" spans="1:10" x14ac:dyDescent="0.15">
      <c r="A67" s="42" t="e">
        <f>A66*A69</f>
        <v>#VALUE!</v>
      </c>
      <c r="B67" t="s">
        <v>99</v>
      </c>
    </row>
    <row r="68" spans="1:10" x14ac:dyDescent="0.15">
      <c r="A68" s="46" t="str">
        <f>IF(A69="","",A66*A69)</f>
        <v/>
      </c>
      <c r="B68" s="44" t="s">
        <v>100</v>
      </c>
    </row>
    <row r="69" spans="1:10" x14ac:dyDescent="0.15">
      <c r="A69" s="45" t="str">
        <f>'Financiering project'!D3</f>
        <v/>
      </c>
      <c r="B69" s="44" t="s">
        <v>101</v>
      </c>
      <c r="G69" t="s">
        <v>180</v>
      </c>
      <c r="J69" t="s">
        <v>181</v>
      </c>
    </row>
    <row r="70" spans="1:10" x14ac:dyDescent="0.15">
      <c r="G70" s="181" t="s">
        <v>183</v>
      </c>
      <c r="J70" s="43">
        <v>0.5</v>
      </c>
    </row>
    <row r="71" spans="1:10" x14ac:dyDescent="0.15">
      <c r="G71" s="181" t="s">
        <v>184</v>
      </c>
      <c r="J71" s="43">
        <v>0.6</v>
      </c>
    </row>
    <row r="72" spans="1:10" x14ac:dyDescent="0.15">
      <c r="G72" t="s">
        <v>6</v>
      </c>
      <c r="J72" s="43">
        <v>0.35</v>
      </c>
    </row>
    <row r="73" spans="1:10" x14ac:dyDescent="0.15">
      <c r="G73" t="s">
        <v>8</v>
      </c>
      <c r="J73" s="43">
        <v>0.5</v>
      </c>
    </row>
  </sheetData>
  <mergeCells count="10">
    <mergeCell ref="B32:C32"/>
    <mergeCell ref="B33:C33"/>
    <mergeCell ref="B34:C34"/>
    <mergeCell ref="B35:C35"/>
    <mergeCell ref="B26:C26"/>
    <mergeCell ref="B27:C27"/>
    <mergeCell ref="B28:C28"/>
    <mergeCell ref="B29:C29"/>
    <mergeCell ref="B30:C30"/>
    <mergeCell ref="B31:C3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FF00"/>
    <pageSetUpPr fitToPage="1"/>
  </sheetPr>
  <dimension ref="A1:M140"/>
  <sheetViews>
    <sheetView showGridLines="0" tabSelected="1" zoomScale="90" zoomScaleNormal="90" workbookViewId="0">
      <selection activeCell="C46" sqref="C46:M46"/>
    </sheetView>
  </sheetViews>
  <sheetFormatPr defaultColWidth="9" defaultRowHeight="11.25" x14ac:dyDescent="0.15"/>
  <cols>
    <col min="1" max="1" width="21.875" style="141" customWidth="1"/>
    <col min="2" max="2" width="17.75" style="141" bestFit="1" customWidth="1"/>
    <col min="3" max="9" width="15.625" style="141" customWidth="1"/>
    <col min="10" max="11" width="20.625" style="141" customWidth="1"/>
    <col min="12" max="12" width="15.625" style="141" customWidth="1"/>
    <col min="13" max="13" width="17.625" style="141" customWidth="1"/>
    <col min="14" max="16384" width="9" style="141"/>
  </cols>
  <sheetData>
    <row r="1" spans="1:13" ht="18" x14ac:dyDescent="0.25">
      <c r="A1" s="274" t="s">
        <v>102</v>
      </c>
      <c r="B1" s="274"/>
      <c r="C1" s="274"/>
      <c r="D1" s="271" t="s">
        <v>178</v>
      </c>
      <c r="E1" s="272"/>
      <c r="F1" s="272"/>
      <c r="G1" s="272"/>
      <c r="H1" s="272"/>
      <c r="I1" s="272"/>
      <c r="J1" s="272"/>
      <c r="K1" s="272"/>
      <c r="L1" s="272"/>
      <c r="M1" s="273"/>
    </row>
    <row r="3" spans="1:13" ht="59.25" customHeight="1" x14ac:dyDescent="0.15">
      <c r="A3" s="142" t="s">
        <v>12</v>
      </c>
      <c r="B3" s="143" t="s">
        <v>103</v>
      </c>
      <c r="C3" s="143" t="s">
        <v>104</v>
      </c>
      <c r="D3" s="143" t="s">
        <v>105</v>
      </c>
      <c r="E3" s="143" t="s">
        <v>106</v>
      </c>
      <c r="F3" s="143" t="s">
        <v>107</v>
      </c>
      <c r="G3" s="143" t="s">
        <v>108</v>
      </c>
      <c r="H3" s="143" t="s">
        <v>109</v>
      </c>
      <c r="I3" s="143" t="s">
        <v>110</v>
      </c>
      <c r="J3" s="143" t="s">
        <v>111</v>
      </c>
      <c r="K3" s="143" t="s">
        <v>112</v>
      </c>
      <c r="L3" s="143" t="s">
        <v>113</v>
      </c>
      <c r="M3" s="144" t="s">
        <v>114</v>
      </c>
    </row>
    <row r="4" spans="1:13" x14ac:dyDescent="0.15">
      <c r="A4" s="145">
        <v>1</v>
      </c>
      <c r="B4" s="146">
        <f>'Begroting penvoerder'!B4+'Begroting pp 2 '!B4+'Begroting pp 3'!B4+'Begroting pp 4'!B4+'Begroting pp 5'!B4+'Begroting pp 6'!B4+'Begroting pp 7'!B4+'Begroting pp 8'!B4+'Begroting pp 9'!B4+'Begroting pp 10'!B4</f>
        <v>0</v>
      </c>
      <c r="C4" s="146">
        <f>'Begroting penvoerder'!C4+'Begroting pp 2 '!C4+'Begroting pp 3'!C4+'Begroting pp 4'!C4+'Begroting pp 5'!C4+'Begroting pp 6'!C4+'Begroting pp 7'!C4+'Begroting pp 8'!C4+'Begroting pp 9'!C4+'Begroting pp 10'!C4</f>
        <v>0</v>
      </c>
      <c r="D4" s="101">
        <f>'Begroting penvoerder'!D4+'Begroting pp 2 '!D4+'Begroting pp 3'!D4+'Begroting pp 4'!D4+'Begroting pp 5'!D4+'Begroting pp 6'!D4+'Begroting pp 7'!D4+'Begroting pp 8'!D4+'Begroting pp 9'!D4+'Begroting pp 10'!D4</f>
        <v>0</v>
      </c>
      <c r="E4" s="101">
        <f>'Begroting penvoerder'!E4+'Begroting pp 2 '!E4+'Begroting pp 3'!E4+'Begroting pp 4'!E4+'Begroting pp 5'!E4+'Begroting pp 6'!E4+'Begroting pp 7'!E4+'Begroting pp 8'!E4+'Begroting pp 9'!E4+'Begroting pp 10'!E4</f>
        <v>0</v>
      </c>
      <c r="F4" s="101">
        <f>'Begroting penvoerder'!F4+'Begroting pp 2 '!F4+'Begroting pp 3'!F4+'Begroting pp 4'!F4+'Begroting pp 5'!F4+'Begroting pp 6'!F4+'Begroting pp 7'!F4+'Begroting pp 8'!F4+'Begroting pp 9'!F4+'Begroting pp 10'!F4</f>
        <v>0</v>
      </c>
      <c r="G4" s="101">
        <f>'Begroting penvoerder'!G4+'Begroting pp 2 '!G4+'Begroting pp 3'!G4+'Begroting pp 4'!G4+'Begroting pp 5'!G4+'Begroting pp 6'!G4+'Begroting pp 7'!G4+'Begroting pp 8'!G4+'Begroting pp 9'!G4+'Begroting pp 10'!G4</f>
        <v>0</v>
      </c>
      <c r="H4" s="101">
        <f>'Begroting penvoerder'!H4+'Begroting pp 2 '!H4+'Begroting pp 3'!H4+'Begroting pp 4'!H4+'Begroting pp 5'!H4+'Begroting pp 6'!H4+'Begroting pp 7'!H4+'Begroting pp 8'!H4+'Begroting pp 9'!H4+'Begroting pp 10'!H4</f>
        <v>0</v>
      </c>
      <c r="I4" s="101">
        <f>'Begroting penvoerder'!I4+'Begroting pp 2 '!I4+'Begroting pp 3'!I4+'Begroting pp 4'!I4+'Begroting pp 5'!I4+'Begroting pp 6'!I4+'Begroting pp 7'!I4+'Begroting pp 8'!I4+'Begroting pp 9'!I4+'Begroting pp 10'!I4</f>
        <v>0</v>
      </c>
      <c r="J4" s="101">
        <f>'Begroting penvoerder'!J4+'Begroting pp 2 '!J4+'Begroting pp 3'!J4+'Begroting pp 4'!J4+'Begroting pp 5'!J4+'Begroting pp 6'!J4+'Begroting pp 7'!J4+'Begroting pp 8'!J4+'Begroting pp 9'!J4+'Begroting pp 10'!J4</f>
        <v>0</v>
      </c>
      <c r="K4" s="101">
        <f>'Begroting penvoerder'!K4+'Begroting pp 2 '!K4+'Begroting pp 3'!K4+'Begroting pp 4'!K4+'Begroting pp 5'!K4+'Begroting pp 6'!K4+'Begroting pp 7'!K4+'Begroting pp 8'!K4+'Begroting pp 9'!K4+'Begroting pp 10'!K4</f>
        <v>0</v>
      </c>
      <c r="L4" s="101">
        <f>'Begroting penvoerder'!L4+'Begroting pp 2 '!L4+'Begroting pp 3'!L4+'Begroting pp 4'!L4+'Begroting pp 5'!L4+'Begroting pp 6'!L4+'Begroting pp 7'!L4+'Begroting pp 8'!L4+'Begroting pp 9'!L4+'Begroting pp 10'!L4</f>
        <v>0</v>
      </c>
      <c r="M4" s="147">
        <f t="shared" ref="M4:M23" si="0">SUM(B4:L4)</f>
        <v>0</v>
      </c>
    </row>
    <row r="5" spans="1:13" x14ac:dyDescent="0.15">
      <c r="A5" s="145">
        <v>2</v>
      </c>
      <c r="B5" s="146">
        <f>'Begroting penvoerder'!B5+'Begroting pp 2 '!B5+'Begroting pp 3'!B5+'Begroting pp 4'!B5+'Begroting pp 5'!B5+'Begroting pp 6'!B5+'Begroting pp 7'!B5+'Begroting pp 8'!B5+'Begroting pp 9'!B5+'Begroting pp 10'!B5</f>
        <v>0</v>
      </c>
      <c r="C5" s="146">
        <f>'Begroting penvoerder'!C5+'Begroting pp 2 '!C5+'Begroting pp 3'!C5+'Begroting pp 4'!C5+'Begroting pp 5'!C5+'Begroting pp 6'!C5+'Begroting pp 7'!C5+'Begroting pp 8'!C5+'Begroting pp 9'!C5+'Begroting pp 10'!C5</f>
        <v>0</v>
      </c>
      <c r="D5" s="101">
        <f>'Begroting penvoerder'!D5+'Begroting pp 2 '!D5+'Begroting pp 3'!D5+'Begroting pp 4'!D5+'Begroting pp 5'!D5+'Begroting pp 6'!D5+'Begroting pp 7'!D5+'Begroting pp 8'!D5+'Begroting pp 9'!D5+'Begroting pp 10'!D5</f>
        <v>0</v>
      </c>
      <c r="E5" s="101">
        <f>'Begroting penvoerder'!E5+'Begroting pp 2 '!E5+'Begroting pp 3'!E5+'Begroting pp 4'!E5+'Begroting pp 5'!E5+'Begroting pp 6'!E5+'Begroting pp 7'!E5+'Begroting pp 8'!E5+'Begroting pp 9'!E5+'Begroting pp 10'!E5</f>
        <v>0</v>
      </c>
      <c r="F5" s="101">
        <f>'Begroting penvoerder'!F5+'Begroting pp 2 '!F5+'Begroting pp 3'!F5+'Begroting pp 4'!F5+'Begroting pp 5'!F5+'Begroting pp 6'!F5+'Begroting pp 7'!F5+'Begroting pp 8'!F5+'Begroting pp 9'!F5+'Begroting pp 10'!F5</f>
        <v>0</v>
      </c>
      <c r="G5" s="101">
        <f>'Begroting penvoerder'!G5+'Begroting pp 2 '!G5+'Begroting pp 3'!G5+'Begroting pp 4'!G5+'Begroting pp 5'!G5+'Begroting pp 6'!G5+'Begroting pp 7'!G5+'Begroting pp 8'!G5+'Begroting pp 9'!G5+'Begroting pp 10'!G5</f>
        <v>0</v>
      </c>
      <c r="H5" s="101">
        <f>'Begroting penvoerder'!H5+'Begroting pp 2 '!H5+'Begroting pp 3'!H5+'Begroting pp 4'!H5+'Begroting pp 5'!H5+'Begroting pp 6'!H5+'Begroting pp 7'!H5+'Begroting pp 8'!H5+'Begroting pp 9'!H5+'Begroting pp 10'!H5</f>
        <v>0</v>
      </c>
      <c r="I5" s="101">
        <f>'Begroting penvoerder'!I5+'Begroting pp 2 '!I5+'Begroting pp 3'!I5+'Begroting pp 4'!I5+'Begroting pp 5'!I5+'Begroting pp 6'!I5+'Begroting pp 7'!I5+'Begroting pp 8'!I5+'Begroting pp 9'!I5+'Begroting pp 10'!I5</f>
        <v>0</v>
      </c>
      <c r="J5" s="101">
        <f>'Begroting penvoerder'!J5+'Begroting pp 2 '!J5+'Begroting pp 3'!J5+'Begroting pp 4'!J5+'Begroting pp 5'!J5+'Begroting pp 6'!J5+'Begroting pp 7'!J5+'Begroting pp 8'!J5+'Begroting pp 9'!J5+'Begroting pp 10'!J5</f>
        <v>0</v>
      </c>
      <c r="K5" s="101">
        <f>'Begroting penvoerder'!K5+'Begroting pp 2 '!K5+'Begroting pp 3'!K5+'Begroting pp 4'!K5+'Begroting pp 5'!K5+'Begroting pp 6'!K5+'Begroting pp 7'!K5+'Begroting pp 8'!K5+'Begroting pp 9'!K5+'Begroting pp 10'!K5</f>
        <v>0</v>
      </c>
      <c r="L5" s="101">
        <f>'Begroting penvoerder'!L5+'Begroting pp 2 '!L5+'Begroting pp 3'!L5+'Begroting pp 4'!L5+'Begroting pp 5'!L5+'Begroting pp 6'!L5+'Begroting pp 7'!L5+'Begroting pp 8'!L5+'Begroting pp 9'!L5+'Begroting pp 10'!L5</f>
        <v>0</v>
      </c>
      <c r="M5" s="147">
        <f t="shared" si="0"/>
        <v>0</v>
      </c>
    </row>
    <row r="6" spans="1:13" x14ac:dyDescent="0.15">
      <c r="A6" s="145">
        <v>3</v>
      </c>
      <c r="B6" s="146">
        <f>'Begroting penvoerder'!B6+'Begroting pp 2 '!B6+'Begroting pp 3'!B6+'Begroting pp 4'!B6+'Begroting pp 5'!B6+'Begroting pp 6'!B6+'Begroting pp 7'!B6+'Begroting pp 8'!B6+'Begroting pp 9'!B6+'Begroting pp 10'!B6</f>
        <v>0</v>
      </c>
      <c r="C6" s="146">
        <f>'Begroting penvoerder'!C6+'Begroting pp 2 '!C6+'Begroting pp 3'!C6+'Begroting pp 4'!C6+'Begroting pp 5'!C6+'Begroting pp 6'!C6+'Begroting pp 7'!C6+'Begroting pp 8'!C6+'Begroting pp 9'!C6+'Begroting pp 10'!C6</f>
        <v>0</v>
      </c>
      <c r="D6" s="101">
        <f>'Begroting penvoerder'!D6+'Begroting pp 2 '!D6+'Begroting pp 3'!D6+'Begroting pp 4'!D6+'Begroting pp 5'!D6+'Begroting pp 6'!D6+'Begroting pp 7'!D6+'Begroting pp 8'!D6+'Begroting pp 9'!D6+'Begroting pp 10'!D6</f>
        <v>0</v>
      </c>
      <c r="E6" s="101">
        <f>'Begroting penvoerder'!E6+'Begroting pp 2 '!E6+'Begroting pp 3'!E6+'Begroting pp 4'!E6+'Begroting pp 5'!E6+'Begroting pp 6'!E6+'Begroting pp 7'!E6+'Begroting pp 8'!E6+'Begroting pp 9'!E6+'Begroting pp 10'!E6</f>
        <v>0</v>
      </c>
      <c r="F6" s="101">
        <f>'Begroting penvoerder'!F6+'Begroting pp 2 '!F6+'Begroting pp 3'!F6+'Begroting pp 4'!F6+'Begroting pp 5'!F6+'Begroting pp 6'!F6+'Begroting pp 7'!F6+'Begroting pp 8'!F6+'Begroting pp 9'!F6+'Begroting pp 10'!F6</f>
        <v>0</v>
      </c>
      <c r="G6" s="101">
        <f>'Begroting penvoerder'!G6+'Begroting pp 2 '!G6+'Begroting pp 3'!G6+'Begroting pp 4'!G6+'Begroting pp 5'!G6+'Begroting pp 6'!G6+'Begroting pp 7'!G6+'Begroting pp 8'!G6+'Begroting pp 9'!G6+'Begroting pp 10'!G6</f>
        <v>0</v>
      </c>
      <c r="H6" s="101">
        <f>'Begroting penvoerder'!H6+'Begroting pp 2 '!H6+'Begroting pp 3'!H6+'Begroting pp 4'!H6+'Begroting pp 5'!H6+'Begroting pp 6'!H6+'Begroting pp 7'!H6+'Begroting pp 8'!H6+'Begroting pp 9'!H6+'Begroting pp 10'!H6</f>
        <v>0</v>
      </c>
      <c r="I6" s="101">
        <f>'Begroting penvoerder'!I6+'Begroting pp 2 '!I6+'Begroting pp 3'!I6+'Begroting pp 4'!I6+'Begroting pp 5'!I6+'Begroting pp 6'!I6+'Begroting pp 7'!I6+'Begroting pp 8'!I6+'Begroting pp 9'!I6+'Begroting pp 10'!I6</f>
        <v>0</v>
      </c>
      <c r="J6" s="101">
        <f>'Begroting penvoerder'!J6+'Begroting pp 2 '!J6+'Begroting pp 3'!J6+'Begroting pp 4'!J6+'Begroting pp 5'!J6+'Begroting pp 6'!J6+'Begroting pp 7'!J6+'Begroting pp 8'!J6+'Begroting pp 9'!J6+'Begroting pp 10'!J6</f>
        <v>0</v>
      </c>
      <c r="K6" s="101">
        <f>'Begroting penvoerder'!K6+'Begroting pp 2 '!K6+'Begroting pp 3'!K6+'Begroting pp 4'!K6+'Begroting pp 5'!K6+'Begroting pp 6'!K6+'Begroting pp 7'!K6+'Begroting pp 8'!K6+'Begroting pp 9'!K6+'Begroting pp 10'!K6</f>
        <v>0</v>
      </c>
      <c r="L6" s="101">
        <f>'Begroting penvoerder'!L6+'Begroting pp 2 '!L6+'Begroting pp 3'!L6+'Begroting pp 4'!L6+'Begroting pp 5'!L6+'Begroting pp 6'!L6+'Begroting pp 7'!L6+'Begroting pp 8'!L6+'Begroting pp 9'!L6+'Begroting pp 10'!L6</f>
        <v>0</v>
      </c>
      <c r="M6" s="147">
        <f t="shared" si="0"/>
        <v>0</v>
      </c>
    </row>
    <row r="7" spans="1:13" x14ac:dyDescent="0.15">
      <c r="A7" s="145">
        <v>4</v>
      </c>
      <c r="B7" s="146">
        <f>'Begroting penvoerder'!B7+'Begroting pp 2 '!B7+'Begroting pp 3'!B7+'Begroting pp 4'!B7+'Begroting pp 5'!B7+'Begroting pp 6'!B7+'Begroting pp 7'!B7+'Begroting pp 8'!B7+'Begroting pp 9'!B7+'Begroting pp 10'!B7</f>
        <v>0</v>
      </c>
      <c r="C7" s="146">
        <f>'Begroting penvoerder'!C7+'Begroting pp 2 '!C7+'Begroting pp 3'!C7+'Begroting pp 4'!C7+'Begroting pp 5'!C7+'Begroting pp 6'!C7+'Begroting pp 7'!C7+'Begroting pp 8'!C7+'Begroting pp 9'!C7+'Begroting pp 10'!C7</f>
        <v>0</v>
      </c>
      <c r="D7" s="101">
        <f>'Begroting penvoerder'!D7+'Begroting pp 2 '!D7+'Begroting pp 3'!D7+'Begroting pp 4'!D7+'Begroting pp 5'!D7+'Begroting pp 6'!D7+'Begroting pp 7'!D7+'Begroting pp 8'!D7+'Begroting pp 9'!D7+'Begroting pp 10'!D7</f>
        <v>0</v>
      </c>
      <c r="E7" s="101">
        <f>'Begroting penvoerder'!E7+'Begroting pp 2 '!E7+'Begroting pp 3'!E7+'Begroting pp 4'!E7+'Begroting pp 5'!E7+'Begroting pp 6'!E7+'Begroting pp 7'!E7+'Begroting pp 8'!E7+'Begroting pp 9'!E7+'Begroting pp 10'!E7</f>
        <v>0</v>
      </c>
      <c r="F7" s="101">
        <f>'Begroting penvoerder'!F7+'Begroting pp 2 '!F7+'Begroting pp 3'!F7+'Begroting pp 4'!F7+'Begroting pp 5'!F7+'Begroting pp 6'!F7+'Begroting pp 7'!F7+'Begroting pp 8'!F7+'Begroting pp 9'!F7+'Begroting pp 10'!F7</f>
        <v>0</v>
      </c>
      <c r="G7" s="101">
        <f>'Begroting penvoerder'!G7+'Begroting pp 2 '!G7+'Begroting pp 3'!G7+'Begroting pp 4'!G7+'Begroting pp 5'!G7+'Begroting pp 6'!G7+'Begroting pp 7'!G7+'Begroting pp 8'!G7+'Begroting pp 9'!G7+'Begroting pp 10'!G7</f>
        <v>0</v>
      </c>
      <c r="H7" s="101">
        <f>'Begroting penvoerder'!H7+'Begroting pp 2 '!H7+'Begroting pp 3'!H7+'Begroting pp 4'!H7+'Begroting pp 5'!H7+'Begroting pp 6'!H7+'Begroting pp 7'!H7+'Begroting pp 8'!H7+'Begroting pp 9'!H7+'Begroting pp 10'!H7</f>
        <v>0</v>
      </c>
      <c r="I7" s="101">
        <f>'Begroting penvoerder'!I7+'Begroting pp 2 '!I7+'Begroting pp 3'!I7+'Begroting pp 4'!I7+'Begroting pp 5'!I7+'Begroting pp 6'!I7+'Begroting pp 7'!I7+'Begroting pp 8'!I7+'Begroting pp 9'!I7+'Begroting pp 10'!I7</f>
        <v>0</v>
      </c>
      <c r="J7" s="101">
        <f>'Begroting penvoerder'!J7+'Begroting pp 2 '!J7+'Begroting pp 3'!J7+'Begroting pp 4'!J7+'Begroting pp 5'!J7+'Begroting pp 6'!J7+'Begroting pp 7'!J7+'Begroting pp 8'!J7+'Begroting pp 9'!J7+'Begroting pp 10'!J7</f>
        <v>0</v>
      </c>
      <c r="K7" s="101">
        <f>'Begroting penvoerder'!K7+'Begroting pp 2 '!K7+'Begroting pp 3'!K7+'Begroting pp 4'!K7+'Begroting pp 5'!K7+'Begroting pp 6'!K7+'Begroting pp 7'!K7+'Begroting pp 8'!K7+'Begroting pp 9'!K7+'Begroting pp 10'!K7</f>
        <v>0</v>
      </c>
      <c r="L7" s="101">
        <f>'Begroting penvoerder'!L7+'Begroting pp 2 '!L7+'Begroting pp 3'!L7+'Begroting pp 4'!L7+'Begroting pp 5'!L7+'Begroting pp 6'!L7+'Begroting pp 7'!L7+'Begroting pp 8'!L7+'Begroting pp 9'!L7+'Begroting pp 10'!L7</f>
        <v>0</v>
      </c>
      <c r="M7" s="147">
        <f t="shared" si="0"/>
        <v>0</v>
      </c>
    </row>
    <row r="8" spans="1:13" x14ac:dyDescent="0.15">
      <c r="A8" s="145">
        <v>5</v>
      </c>
      <c r="B8" s="146">
        <f>'Begroting penvoerder'!B8+'Begroting pp 2 '!B8+'Begroting pp 3'!B8+'Begroting pp 4'!B8+'Begroting pp 5'!B8+'Begroting pp 6'!B8+'Begroting pp 7'!B8+'Begroting pp 8'!B8+'Begroting pp 9'!B8+'Begroting pp 10'!B8</f>
        <v>0</v>
      </c>
      <c r="C8" s="146">
        <f>'Begroting penvoerder'!C8+'Begroting pp 2 '!C8+'Begroting pp 3'!C8+'Begroting pp 4'!C8+'Begroting pp 5'!C8+'Begroting pp 6'!C8+'Begroting pp 7'!C8+'Begroting pp 8'!C8+'Begroting pp 9'!C8+'Begroting pp 10'!C8</f>
        <v>0</v>
      </c>
      <c r="D8" s="101">
        <f>'Begroting penvoerder'!D8+'Begroting pp 2 '!D8+'Begroting pp 3'!D8+'Begroting pp 4'!D8+'Begroting pp 5'!D8+'Begroting pp 6'!D8+'Begroting pp 7'!D8+'Begroting pp 8'!D8+'Begroting pp 9'!D8+'Begroting pp 10'!D8</f>
        <v>0</v>
      </c>
      <c r="E8" s="101">
        <f>'Begroting penvoerder'!E8+'Begroting pp 2 '!E8+'Begroting pp 3'!E8+'Begroting pp 4'!E8+'Begroting pp 5'!E8+'Begroting pp 6'!E8+'Begroting pp 7'!E8+'Begroting pp 8'!E8+'Begroting pp 9'!E8+'Begroting pp 10'!E8</f>
        <v>0</v>
      </c>
      <c r="F8" s="101">
        <f>'Begroting penvoerder'!F8+'Begroting pp 2 '!F8+'Begroting pp 3'!F8+'Begroting pp 4'!F8+'Begroting pp 5'!F8+'Begroting pp 6'!F8+'Begroting pp 7'!F8+'Begroting pp 8'!F8+'Begroting pp 9'!F8+'Begroting pp 10'!F8</f>
        <v>0</v>
      </c>
      <c r="G8" s="101">
        <f>'Begroting penvoerder'!G8+'Begroting pp 2 '!G8+'Begroting pp 3'!G8+'Begroting pp 4'!G8+'Begroting pp 5'!G8+'Begroting pp 6'!G8+'Begroting pp 7'!G8+'Begroting pp 8'!G8+'Begroting pp 9'!G8+'Begroting pp 10'!G8</f>
        <v>0</v>
      </c>
      <c r="H8" s="101">
        <f>'Begroting penvoerder'!H8+'Begroting pp 2 '!H8+'Begroting pp 3'!H8+'Begroting pp 4'!H8+'Begroting pp 5'!H8+'Begroting pp 6'!H8+'Begroting pp 7'!H8+'Begroting pp 8'!H8+'Begroting pp 9'!H8+'Begroting pp 10'!H8</f>
        <v>0</v>
      </c>
      <c r="I8" s="101">
        <f>'Begroting penvoerder'!I8+'Begroting pp 2 '!I8+'Begroting pp 3'!I8+'Begroting pp 4'!I8+'Begroting pp 5'!I8+'Begroting pp 6'!I8+'Begroting pp 7'!I8+'Begroting pp 8'!I8+'Begroting pp 9'!I8+'Begroting pp 10'!I8</f>
        <v>0</v>
      </c>
      <c r="J8" s="101">
        <f>'Begroting penvoerder'!J8+'Begroting pp 2 '!J8+'Begroting pp 3'!J8+'Begroting pp 4'!J8+'Begroting pp 5'!J8+'Begroting pp 6'!J8+'Begroting pp 7'!J8+'Begroting pp 8'!J8+'Begroting pp 9'!J8+'Begroting pp 10'!J8</f>
        <v>0</v>
      </c>
      <c r="K8" s="101">
        <f>'Begroting penvoerder'!K8+'Begroting pp 2 '!K8+'Begroting pp 3'!K8+'Begroting pp 4'!K8+'Begroting pp 5'!K8+'Begroting pp 6'!K8+'Begroting pp 7'!K8+'Begroting pp 8'!K8+'Begroting pp 9'!K8+'Begroting pp 10'!K8</f>
        <v>0</v>
      </c>
      <c r="L8" s="101">
        <f>'Begroting penvoerder'!L8+'Begroting pp 2 '!L8+'Begroting pp 3'!L8+'Begroting pp 4'!L8+'Begroting pp 5'!L8+'Begroting pp 6'!L8+'Begroting pp 7'!L8+'Begroting pp 8'!L8+'Begroting pp 9'!L8+'Begroting pp 10'!L8</f>
        <v>0</v>
      </c>
      <c r="M8" s="147">
        <f t="shared" si="0"/>
        <v>0</v>
      </c>
    </row>
    <row r="9" spans="1:13" x14ac:dyDescent="0.15">
      <c r="A9" s="145">
        <v>6</v>
      </c>
      <c r="B9" s="146">
        <f>'Begroting penvoerder'!B9+'Begroting pp 2 '!B9+'Begroting pp 3'!B9+'Begroting pp 4'!B9+'Begroting pp 5'!B9+'Begroting pp 6'!B9+'Begroting pp 7'!B9+'Begroting pp 8'!B9+'Begroting pp 9'!B9+'Begroting pp 10'!B9</f>
        <v>0</v>
      </c>
      <c r="C9" s="146">
        <f>'Begroting penvoerder'!C9+'Begroting pp 2 '!C9+'Begroting pp 3'!C9+'Begroting pp 4'!C9+'Begroting pp 5'!C9+'Begroting pp 6'!C9+'Begroting pp 7'!C9+'Begroting pp 8'!C9+'Begroting pp 9'!C9+'Begroting pp 10'!C9</f>
        <v>0</v>
      </c>
      <c r="D9" s="101">
        <f>'Begroting penvoerder'!D9+'Begroting pp 2 '!D9+'Begroting pp 3'!D9+'Begroting pp 4'!D9+'Begroting pp 5'!D9+'Begroting pp 6'!D9+'Begroting pp 7'!D9+'Begroting pp 8'!D9+'Begroting pp 9'!D9+'Begroting pp 10'!D9</f>
        <v>0</v>
      </c>
      <c r="E9" s="101">
        <f>'Begroting penvoerder'!E9+'Begroting pp 2 '!E9+'Begroting pp 3'!E9+'Begroting pp 4'!E9+'Begroting pp 5'!E9+'Begroting pp 6'!E9+'Begroting pp 7'!E9+'Begroting pp 8'!E9+'Begroting pp 9'!E9+'Begroting pp 10'!E9</f>
        <v>0</v>
      </c>
      <c r="F9" s="101">
        <f>'Begroting penvoerder'!F9+'Begroting pp 2 '!F9+'Begroting pp 3'!F9+'Begroting pp 4'!F9+'Begroting pp 5'!F9+'Begroting pp 6'!F9+'Begroting pp 7'!F9+'Begroting pp 8'!F9+'Begroting pp 9'!F9+'Begroting pp 10'!F9</f>
        <v>0</v>
      </c>
      <c r="G9" s="101">
        <f>'Begroting penvoerder'!G9+'Begroting pp 2 '!G9+'Begroting pp 3'!G9+'Begroting pp 4'!G9+'Begroting pp 5'!G9+'Begroting pp 6'!G9+'Begroting pp 7'!G9+'Begroting pp 8'!G9+'Begroting pp 9'!G9+'Begroting pp 10'!G9</f>
        <v>0</v>
      </c>
      <c r="H9" s="101">
        <f>'Begroting penvoerder'!H9+'Begroting pp 2 '!H9+'Begroting pp 3'!H9+'Begroting pp 4'!H9+'Begroting pp 5'!H9+'Begroting pp 6'!H9+'Begroting pp 7'!H9+'Begroting pp 8'!H9+'Begroting pp 9'!H9+'Begroting pp 10'!H9</f>
        <v>0</v>
      </c>
      <c r="I9" s="101">
        <f>'Begroting penvoerder'!I9+'Begroting pp 2 '!I9+'Begroting pp 3'!I9+'Begroting pp 4'!I9+'Begroting pp 5'!I9+'Begroting pp 6'!I9+'Begroting pp 7'!I9+'Begroting pp 8'!I9+'Begroting pp 9'!I9+'Begroting pp 10'!I9</f>
        <v>0</v>
      </c>
      <c r="J9" s="101">
        <f>'Begroting penvoerder'!J9+'Begroting pp 2 '!J9+'Begroting pp 3'!J9+'Begroting pp 4'!J9+'Begroting pp 5'!J9+'Begroting pp 6'!J9+'Begroting pp 7'!J9+'Begroting pp 8'!J9+'Begroting pp 9'!J9+'Begroting pp 10'!J9</f>
        <v>0</v>
      </c>
      <c r="K9" s="101">
        <f>'Begroting penvoerder'!K9+'Begroting pp 2 '!K9+'Begroting pp 3'!K9+'Begroting pp 4'!K9+'Begroting pp 5'!K9+'Begroting pp 6'!K9+'Begroting pp 7'!K9+'Begroting pp 8'!K9+'Begroting pp 9'!K9+'Begroting pp 10'!K9</f>
        <v>0</v>
      </c>
      <c r="L9" s="101">
        <f>'Begroting penvoerder'!L9+'Begroting pp 2 '!L9+'Begroting pp 3'!L9+'Begroting pp 4'!L9+'Begroting pp 5'!L9+'Begroting pp 6'!L9+'Begroting pp 7'!L9+'Begroting pp 8'!L9+'Begroting pp 9'!L9+'Begroting pp 10'!L9</f>
        <v>0</v>
      </c>
      <c r="M9" s="147">
        <f t="shared" si="0"/>
        <v>0</v>
      </c>
    </row>
    <row r="10" spans="1:13" x14ac:dyDescent="0.15">
      <c r="A10" s="145">
        <v>7</v>
      </c>
      <c r="B10" s="146">
        <f>'Begroting penvoerder'!B10+'Begroting pp 2 '!B10+'Begroting pp 3'!B10+'Begroting pp 4'!B10+'Begroting pp 5'!B10+'Begroting pp 6'!B10+'Begroting pp 7'!B10+'Begroting pp 8'!B10+'Begroting pp 9'!B10+'Begroting pp 10'!B10</f>
        <v>0</v>
      </c>
      <c r="C10" s="146">
        <f>'Begroting penvoerder'!C10+'Begroting pp 2 '!C10+'Begroting pp 3'!C10+'Begroting pp 4'!C10+'Begroting pp 5'!C10+'Begroting pp 6'!C10+'Begroting pp 7'!C10+'Begroting pp 8'!C10+'Begroting pp 9'!C10+'Begroting pp 10'!C10</f>
        <v>0</v>
      </c>
      <c r="D10" s="101">
        <f>'Begroting penvoerder'!D10+'Begroting pp 2 '!D10+'Begroting pp 3'!D10+'Begroting pp 4'!D10+'Begroting pp 5'!D10+'Begroting pp 6'!D10+'Begroting pp 7'!D10+'Begroting pp 8'!D10+'Begroting pp 9'!D10+'Begroting pp 10'!D10</f>
        <v>0</v>
      </c>
      <c r="E10" s="101">
        <f>'Begroting penvoerder'!E10+'Begroting pp 2 '!E10+'Begroting pp 3'!E10+'Begroting pp 4'!E10+'Begroting pp 5'!E10+'Begroting pp 6'!E10+'Begroting pp 7'!E10+'Begroting pp 8'!E10+'Begroting pp 9'!E10+'Begroting pp 10'!E10</f>
        <v>0</v>
      </c>
      <c r="F10" s="101">
        <f>'Begroting penvoerder'!F10+'Begroting pp 2 '!F10+'Begroting pp 3'!F10+'Begroting pp 4'!F10+'Begroting pp 5'!F10+'Begroting pp 6'!F10+'Begroting pp 7'!F10+'Begroting pp 8'!F10+'Begroting pp 9'!F10+'Begroting pp 10'!F10</f>
        <v>0</v>
      </c>
      <c r="G10" s="101">
        <f>'Begroting penvoerder'!G10+'Begroting pp 2 '!G10+'Begroting pp 3'!G10+'Begroting pp 4'!G10+'Begroting pp 5'!G10+'Begroting pp 6'!G10+'Begroting pp 7'!G10+'Begroting pp 8'!G10+'Begroting pp 9'!G10+'Begroting pp 10'!G10</f>
        <v>0</v>
      </c>
      <c r="H10" s="101">
        <f>'Begroting penvoerder'!H10+'Begroting pp 2 '!H10+'Begroting pp 3'!H10+'Begroting pp 4'!H10+'Begroting pp 5'!H10+'Begroting pp 6'!H10+'Begroting pp 7'!H10+'Begroting pp 8'!H10+'Begroting pp 9'!H10+'Begroting pp 10'!H10</f>
        <v>0</v>
      </c>
      <c r="I10" s="101">
        <f>'Begroting penvoerder'!I10+'Begroting pp 2 '!I10+'Begroting pp 3'!I10+'Begroting pp 4'!I10+'Begroting pp 5'!I10+'Begroting pp 6'!I10+'Begroting pp 7'!I10+'Begroting pp 8'!I10+'Begroting pp 9'!I10+'Begroting pp 10'!I10</f>
        <v>0</v>
      </c>
      <c r="J10" s="101">
        <f>'Begroting penvoerder'!J10+'Begroting pp 2 '!J10+'Begroting pp 3'!J10+'Begroting pp 4'!J10+'Begroting pp 5'!J10+'Begroting pp 6'!J10+'Begroting pp 7'!J10+'Begroting pp 8'!J10+'Begroting pp 9'!J10+'Begroting pp 10'!J10</f>
        <v>0</v>
      </c>
      <c r="K10" s="101">
        <f>'Begroting penvoerder'!K10+'Begroting pp 2 '!K10+'Begroting pp 3'!K10+'Begroting pp 4'!K10+'Begroting pp 5'!K10+'Begroting pp 6'!K10+'Begroting pp 7'!K10+'Begroting pp 8'!K10+'Begroting pp 9'!K10+'Begroting pp 10'!K10</f>
        <v>0</v>
      </c>
      <c r="L10" s="101">
        <f>'Begroting penvoerder'!L10+'Begroting pp 2 '!L10+'Begroting pp 3'!L10+'Begroting pp 4'!L10+'Begroting pp 5'!L10+'Begroting pp 6'!L10+'Begroting pp 7'!L10+'Begroting pp 8'!L10+'Begroting pp 9'!L10+'Begroting pp 10'!L10</f>
        <v>0</v>
      </c>
      <c r="M10" s="147">
        <f t="shared" si="0"/>
        <v>0</v>
      </c>
    </row>
    <row r="11" spans="1:13" x14ac:dyDescent="0.15">
      <c r="A11" s="145">
        <v>8</v>
      </c>
      <c r="B11" s="146">
        <f>'Begroting penvoerder'!B11+'Begroting pp 2 '!B11+'Begroting pp 3'!B11+'Begroting pp 4'!B11+'Begroting pp 5'!B11+'Begroting pp 6'!B11+'Begroting pp 7'!B11+'Begroting pp 8'!B11+'Begroting pp 9'!B11+'Begroting pp 10'!B11</f>
        <v>0</v>
      </c>
      <c r="C11" s="146">
        <f>'Begroting penvoerder'!C11+'Begroting pp 2 '!C11+'Begroting pp 3'!C11+'Begroting pp 4'!C11+'Begroting pp 5'!C11+'Begroting pp 6'!C11+'Begroting pp 7'!C11+'Begroting pp 8'!C11+'Begroting pp 9'!C11+'Begroting pp 10'!C11</f>
        <v>0</v>
      </c>
      <c r="D11" s="101">
        <f>'Begroting penvoerder'!D11+'Begroting pp 2 '!D11+'Begroting pp 3'!D11+'Begroting pp 4'!D11+'Begroting pp 5'!D11+'Begroting pp 6'!D11+'Begroting pp 7'!D11+'Begroting pp 8'!D11+'Begroting pp 9'!D11+'Begroting pp 10'!D11</f>
        <v>0</v>
      </c>
      <c r="E11" s="101">
        <f>'Begroting penvoerder'!E11+'Begroting pp 2 '!E11+'Begroting pp 3'!E11+'Begroting pp 4'!E11+'Begroting pp 5'!E11+'Begroting pp 6'!E11+'Begroting pp 7'!E11+'Begroting pp 8'!E11+'Begroting pp 9'!E11+'Begroting pp 10'!E11</f>
        <v>0</v>
      </c>
      <c r="F11" s="101">
        <f>'Begroting penvoerder'!F11+'Begroting pp 2 '!F11+'Begroting pp 3'!F11+'Begroting pp 4'!F11+'Begroting pp 5'!F11+'Begroting pp 6'!F11+'Begroting pp 7'!F11+'Begroting pp 8'!F11+'Begroting pp 9'!F11+'Begroting pp 10'!F11</f>
        <v>0</v>
      </c>
      <c r="G11" s="101">
        <f>'Begroting penvoerder'!G11+'Begroting pp 2 '!G11+'Begroting pp 3'!G11+'Begroting pp 4'!G11+'Begroting pp 5'!G11+'Begroting pp 6'!G11+'Begroting pp 7'!G11+'Begroting pp 8'!G11+'Begroting pp 9'!G11+'Begroting pp 10'!G11</f>
        <v>0</v>
      </c>
      <c r="H11" s="101">
        <f>'Begroting penvoerder'!H11+'Begroting pp 2 '!H11+'Begroting pp 3'!H11+'Begroting pp 4'!H11+'Begroting pp 5'!H11+'Begroting pp 6'!H11+'Begroting pp 7'!H11+'Begroting pp 8'!H11+'Begroting pp 9'!H11+'Begroting pp 10'!H11</f>
        <v>0</v>
      </c>
      <c r="I11" s="101">
        <f>'Begroting penvoerder'!I11+'Begroting pp 2 '!I11+'Begroting pp 3'!I11+'Begroting pp 4'!I11+'Begroting pp 5'!I11+'Begroting pp 6'!I11+'Begroting pp 7'!I11+'Begroting pp 8'!I11+'Begroting pp 9'!I11+'Begroting pp 10'!I11</f>
        <v>0</v>
      </c>
      <c r="J11" s="101">
        <f>'Begroting penvoerder'!J11+'Begroting pp 2 '!J11+'Begroting pp 3'!J11+'Begroting pp 4'!J11+'Begroting pp 5'!J11+'Begroting pp 6'!J11+'Begroting pp 7'!J11+'Begroting pp 8'!J11+'Begroting pp 9'!J11+'Begroting pp 10'!J11</f>
        <v>0</v>
      </c>
      <c r="K11" s="101">
        <f>'Begroting penvoerder'!K11+'Begroting pp 2 '!K11+'Begroting pp 3'!K11+'Begroting pp 4'!K11+'Begroting pp 5'!K11+'Begroting pp 6'!K11+'Begroting pp 7'!K11+'Begroting pp 8'!K11+'Begroting pp 9'!K11+'Begroting pp 10'!K11</f>
        <v>0</v>
      </c>
      <c r="L11" s="101">
        <f>'Begroting penvoerder'!L11+'Begroting pp 2 '!L11+'Begroting pp 3'!L11+'Begroting pp 4'!L11+'Begroting pp 5'!L11+'Begroting pp 6'!L11+'Begroting pp 7'!L11+'Begroting pp 8'!L11+'Begroting pp 9'!L11+'Begroting pp 10'!L11</f>
        <v>0</v>
      </c>
      <c r="M11" s="147">
        <f t="shared" si="0"/>
        <v>0</v>
      </c>
    </row>
    <row r="12" spans="1:13" x14ac:dyDescent="0.15">
      <c r="A12" s="145">
        <v>9</v>
      </c>
      <c r="B12" s="146">
        <f>'Begroting penvoerder'!B12+'Begroting pp 2 '!B12+'Begroting pp 3'!B12+'Begroting pp 4'!B12+'Begroting pp 5'!B12+'Begroting pp 6'!B12+'Begroting pp 7'!B12+'Begroting pp 8'!B12+'Begroting pp 9'!B12+'Begroting pp 10'!B12</f>
        <v>0</v>
      </c>
      <c r="C12" s="146">
        <f>'Begroting penvoerder'!C12+'Begroting pp 2 '!C12+'Begroting pp 3'!C12+'Begroting pp 4'!C12+'Begroting pp 5'!C12+'Begroting pp 6'!C12+'Begroting pp 7'!C12+'Begroting pp 8'!C12+'Begroting pp 9'!C12+'Begroting pp 10'!C12</f>
        <v>0</v>
      </c>
      <c r="D12" s="101">
        <f>'Begroting penvoerder'!D12+'Begroting pp 2 '!D12+'Begroting pp 3'!D12+'Begroting pp 4'!D12+'Begroting pp 5'!D12+'Begroting pp 6'!D12+'Begroting pp 7'!D12+'Begroting pp 8'!D12+'Begroting pp 9'!D12+'Begroting pp 10'!D12</f>
        <v>0</v>
      </c>
      <c r="E12" s="101">
        <f>'Begroting penvoerder'!E12+'Begroting pp 2 '!E12+'Begroting pp 3'!E12+'Begroting pp 4'!E12+'Begroting pp 5'!E12+'Begroting pp 6'!E12+'Begroting pp 7'!E12+'Begroting pp 8'!E12+'Begroting pp 9'!E12+'Begroting pp 10'!E12</f>
        <v>0</v>
      </c>
      <c r="F12" s="101">
        <f>'Begroting penvoerder'!F12+'Begroting pp 2 '!F12+'Begroting pp 3'!F12+'Begroting pp 4'!F12+'Begroting pp 5'!F12+'Begroting pp 6'!F12+'Begroting pp 7'!F12+'Begroting pp 8'!F12+'Begroting pp 9'!F12+'Begroting pp 10'!F12</f>
        <v>0</v>
      </c>
      <c r="G12" s="101">
        <f>'Begroting penvoerder'!G12+'Begroting pp 2 '!G12+'Begroting pp 3'!G12+'Begroting pp 4'!G12+'Begroting pp 5'!G12+'Begroting pp 6'!G12+'Begroting pp 7'!G12+'Begroting pp 8'!G12+'Begroting pp 9'!G12+'Begroting pp 10'!G12</f>
        <v>0</v>
      </c>
      <c r="H12" s="101">
        <f>'Begroting penvoerder'!H12+'Begroting pp 2 '!H12+'Begroting pp 3'!H12+'Begroting pp 4'!H12+'Begroting pp 5'!H12+'Begroting pp 6'!H12+'Begroting pp 7'!H12+'Begroting pp 8'!H12+'Begroting pp 9'!H12+'Begroting pp 10'!H12</f>
        <v>0</v>
      </c>
      <c r="I12" s="101">
        <f>'Begroting penvoerder'!I12+'Begroting pp 2 '!I12+'Begroting pp 3'!I12+'Begroting pp 4'!I12+'Begroting pp 5'!I12+'Begroting pp 6'!I12+'Begroting pp 7'!I12+'Begroting pp 8'!I12+'Begroting pp 9'!I12+'Begroting pp 10'!I12</f>
        <v>0</v>
      </c>
      <c r="J12" s="101">
        <f>'Begroting penvoerder'!J12+'Begroting pp 2 '!J12+'Begroting pp 3'!J12+'Begroting pp 4'!J12+'Begroting pp 5'!J12+'Begroting pp 6'!J12+'Begroting pp 7'!J12+'Begroting pp 8'!J12+'Begroting pp 9'!J12+'Begroting pp 10'!J12</f>
        <v>0</v>
      </c>
      <c r="K12" s="101">
        <f>'Begroting penvoerder'!K12+'Begroting pp 2 '!K12+'Begroting pp 3'!K12+'Begroting pp 4'!K12+'Begroting pp 5'!K12+'Begroting pp 6'!K12+'Begroting pp 7'!K12+'Begroting pp 8'!K12+'Begroting pp 9'!K12+'Begroting pp 10'!K12</f>
        <v>0</v>
      </c>
      <c r="L12" s="101">
        <f>'Begroting penvoerder'!L12+'Begroting pp 2 '!L12+'Begroting pp 3'!L12+'Begroting pp 4'!L12+'Begroting pp 5'!L12+'Begroting pp 6'!L12+'Begroting pp 7'!L12+'Begroting pp 8'!L12+'Begroting pp 9'!L12+'Begroting pp 10'!L12</f>
        <v>0</v>
      </c>
      <c r="M12" s="147">
        <f t="shared" si="0"/>
        <v>0</v>
      </c>
    </row>
    <row r="13" spans="1:13" x14ac:dyDescent="0.15">
      <c r="A13" s="145">
        <v>10</v>
      </c>
      <c r="B13" s="146">
        <f>'Begroting penvoerder'!B13+'Begroting pp 2 '!B13+'Begroting pp 3'!B13+'Begroting pp 4'!B13+'Begroting pp 5'!B13+'Begroting pp 6'!B13+'Begroting pp 7'!B13+'Begroting pp 8'!B13+'Begroting pp 9'!B13+'Begroting pp 10'!B13</f>
        <v>0</v>
      </c>
      <c r="C13" s="146">
        <f>'Begroting penvoerder'!C13+'Begroting pp 2 '!C13+'Begroting pp 3'!C13+'Begroting pp 4'!C13+'Begroting pp 5'!C13+'Begroting pp 6'!C13+'Begroting pp 7'!C13+'Begroting pp 8'!C13+'Begroting pp 9'!C13+'Begroting pp 10'!C13</f>
        <v>0</v>
      </c>
      <c r="D13" s="101">
        <f>'Begroting penvoerder'!D13+'Begroting pp 2 '!D13+'Begroting pp 3'!D13+'Begroting pp 4'!D13+'Begroting pp 5'!D13+'Begroting pp 6'!D13+'Begroting pp 7'!D13+'Begroting pp 8'!D13+'Begroting pp 9'!D13+'Begroting pp 10'!D13</f>
        <v>0</v>
      </c>
      <c r="E13" s="101">
        <f>'Begroting penvoerder'!E13+'Begroting pp 2 '!E13+'Begroting pp 3'!E13+'Begroting pp 4'!E13+'Begroting pp 5'!E13+'Begroting pp 6'!E13+'Begroting pp 7'!E13+'Begroting pp 8'!E13+'Begroting pp 9'!E13+'Begroting pp 10'!E13</f>
        <v>0</v>
      </c>
      <c r="F13" s="101">
        <f>'Begroting penvoerder'!F13+'Begroting pp 2 '!F13+'Begroting pp 3'!F13+'Begroting pp 4'!F13+'Begroting pp 5'!F13+'Begroting pp 6'!F13+'Begroting pp 7'!F13+'Begroting pp 8'!F13+'Begroting pp 9'!F13+'Begroting pp 10'!F13</f>
        <v>0</v>
      </c>
      <c r="G13" s="101">
        <f>'Begroting penvoerder'!G13+'Begroting pp 2 '!G13+'Begroting pp 3'!G13+'Begroting pp 4'!G13+'Begroting pp 5'!G13+'Begroting pp 6'!G13+'Begroting pp 7'!G13+'Begroting pp 8'!G13+'Begroting pp 9'!G13+'Begroting pp 10'!G13</f>
        <v>0</v>
      </c>
      <c r="H13" s="101">
        <f>'Begroting penvoerder'!H13+'Begroting pp 2 '!H13+'Begroting pp 3'!H13+'Begroting pp 4'!H13+'Begroting pp 5'!H13+'Begroting pp 6'!H13+'Begroting pp 7'!H13+'Begroting pp 8'!H13+'Begroting pp 9'!H13+'Begroting pp 10'!H13</f>
        <v>0</v>
      </c>
      <c r="I13" s="101">
        <f>'Begroting penvoerder'!I13+'Begroting pp 2 '!I13+'Begroting pp 3'!I13+'Begroting pp 4'!I13+'Begroting pp 5'!I13+'Begroting pp 6'!I13+'Begroting pp 7'!I13+'Begroting pp 8'!I13+'Begroting pp 9'!I13+'Begroting pp 10'!I13</f>
        <v>0</v>
      </c>
      <c r="J13" s="101">
        <f>'Begroting penvoerder'!J13+'Begroting pp 2 '!J13+'Begroting pp 3'!J13+'Begroting pp 4'!J13+'Begroting pp 5'!J13+'Begroting pp 6'!J13+'Begroting pp 7'!J13+'Begroting pp 8'!J13+'Begroting pp 9'!J13+'Begroting pp 10'!J13</f>
        <v>0</v>
      </c>
      <c r="K13" s="101">
        <f>'Begroting penvoerder'!K13+'Begroting pp 2 '!K13+'Begroting pp 3'!K13+'Begroting pp 4'!K13+'Begroting pp 5'!K13+'Begroting pp 6'!K13+'Begroting pp 7'!K13+'Begroting pp 8'!K13+'Begroting pp 9'!K13+'Begroting pp 10'!K13</f>
        <v>0</v>
      </c>
      <c r="L13" s="101">
        <f>'Begroting penvoerder'!L13+'Begroting pp 2 '!L13+'Begroting pp 3'!L13+'Begroting pp 4'!L13+'Begroting pp 5'!L13+'Begroting pp 6'!L13+'Begroting pp 7'!L13+'Begroting pp 8'!L13+'Begroting pp 9'!L13+'Begroting pp 10'!L13</f>
        <v>0</v>
      </c>
      <c r="M13" s="147">
        <f t="shared" si="0"/>
        <v>0</v>
      </c>
    </row>
    <row r="14" spans="1:13" x14ac:dyDescent="0.15">
      <c r="A14" s="145">
        <v>11</v>
      </c>
      <c r="B14" s="146">
        <f>'Begroting penvoerder'!B14+'Begroting pp 2 '!B14+'Begroting pp 3'!B14+'Begroting pp 4'!B14+'Begroting pp 5'!B14+'Begroting pp 6'!B14+'Begroting pp 7'!B14+'Begroting pp 8'!B14+'Begroting pp 9'!B14+'Begroting pp 10'!B14</f>
        <v>0</v>
      </c>
      <c r="C14" s="146">
        <f>'Begroting penvoerder'!C14+'Begroting pp 2 '!C14+'Begroting pp 3'!C14+'Begroting pp 4'!C14+'Begroting pp 5'!C14+'Begroting pp 6'!C14+'Begroting pp 7'!C14+'Begroting pp 8'!C14+'Begroting pp 9'!C14+'Begroting pp 10'!C14</f>
        <v>0</v>
      </c>
      <c r="D14" s="101">
        <f>'Begroting penvoerder'!D14+'Begroting pp 2 '!D14+'Begroting pp 3'!D14+'Begroting pp 4'!D14+'Begroting pp 5'!D14+'Begroting pp 6'!D14+'Begroting pp 7'!D14+'Begroting pp 8'!D14+'Begroting pp 9'!D14+'Begroting pp 10'!D14</f>
        <v>0</v>
      </c>
      <c r="E14" s="101">
        <f>'Begroting penvoerder'!E14+'Begroting pp 2 '!E14+'Begroting pp 3'!E14+'Begroting pp 4'!E14+'Begroting pp 5'!E14+'Begroting pp 6'!E14+'Begroting pp 7'!E14+'Begroting pp 8'!E14+'Begroting pp 9'!E14+'Begroting pp 10'!E14</f>
        <v>0</v>
      </c>
      <c r="F14" s="101">
        <f>'Begroting penvoerder'!F14+'Begroting pp 2 '!F14+'Begroting pp 3'!F14+'Begroting pp 4'!F14+'Begroting pp 5'!F14+'Begroting pp 6'!F14+'Begroting pp 7'!F14+'Begroting pp 8'!F14+'Begroting pp 9'!F14+'Begroting pp 10'!F14</f>
        <v>0</v>
      </c>
      <c r="G14" s="101">
        <f>'Begroting penvoerder'!G14+'Begroting pp 2 '!G14+'Begroting pp 3'!G14+'Begroting pp 4'!G14+'Begroting pp 5'!G14+'Begroting pp 6'!G14+'Begroting pp 7'!G14+'Begroting pp 8'!G14+'Begroting pp 9'!G14+'Begroting pp 10'!G14</f>
        <v>0</v>
      </c>
      <c r="H14" s="101">
        <f>'Begroting penvoerder'!H14+'Begroting pp 2 '!H14+'Begroting pp 3'!H14+'Begroting pp 4'!H14+'Begroting pp 5'!H14+'Begroting pp 6'!H14+'Begroting pp 7'!H14+'Begroting pp 8'!H14+'Begroting pp 9'!H14+'Begroting pp 10'!H14</f>
        <v>0</v>
      </c>
      <c r="I14" s="101">
        <f>'Begroting penvoerder'!I14+'Begroting pp 2 '!I14+'Begroting pp 3'!I14+'Begroting pp 4'!I14+'Begroting pp 5'!I14+'Begroting pp 6'!I14+'Begroting pp 7'!I14+'Begroting pp 8'!I14+'Begroting pp 9'!I14+'Begroting pp 10'!I14</f>
        <v>0</v>
      </c>
      <c r="J14" s="101">
        <f>'Begroting penvoerder'!J14+'Begroting pp 2 '!J14+'Begroting pp 3'!J14+'Begroting pp 4'!J14+'Begroting pp 5'!J14+'Begroting pp 6'!J14+'Begroting pp 7'!J14+'Begroting pp 8'!J14+'Begroting pp 9'!J14+'Begroting pp 10'!J14</f>
        <v>0</v>
      </c>
      <c r="K14" s="101">
        <f>'Begroting penvoerder'!K14+'Begroting pp 2 '!K14+'Begroting pp 3'!K14+'Begroting pp 4'!K14+'Begroting pp 5'!K14+'Begroting pp 6'!K14+'Begroting pp 7'!K14+'Begroting pp 8'!K14+'Begroting pp 9'!K14+'Begroting pp 10'!K14</f>
        <v>0</v>
      </c>
      <c r="L14" s="101">
        <f>'Begroting penvoerder'!L14+'Begroting pp 2 '!L14+'Begroting pp 3'!L14+'Begroting pp 4'!L14+'Begroting pp 5'!L14+'Begroting pp 6'!L14+'Begroting pp 7'!L14+'Begroting pp 8'!L14+'Begroting pp 9'!L14+'Begroting pp 10'!L14</f>
        <v>0</v>
      </c>
      <c r="M14" s="147">
        <f t="shared" si="0"/>
        <v>0</v>
      </c>
    </row>
    <row r="15" spans="1:13" x14ac:dyDescent="0.15">
      <c r="A15" s="145">
        <v>12</v>
      </c>
      <c r="B15" s="146">
        <f>'Begroting penvoerder'!B15+'Begroting pp 2 '!B15+'Begroting pp 3'!B15+'Begroting pp 4'!B15+'Begroting pp 5'!B15+'Begroting pp 6'!B15+'Begroting pp 7'!B15+'Begroting pp 8'!B15+'Begroting pp 9'!B15+'Begroting pp 10'!B15</f>
        <v>0</v>
      </c>
      <c r="C15" s="146">
        <f>'Begroting penvoerder'!C15+'Begroting pp 2 '!C15+'Begroting pp 3'!C15+'Begroting pp 4'!C15+'Begroting pp 5'!C15+'Begroting pp 6'!C15+'Begroting pp 7'!C15+'Begroting pp 8'!C15+'Begroting pp 9'!C15+'Begroting pp 10'!C15</f>
        <v>0</v>
      </c>
      <c r="D15" s="101">
        <f>'Begroting penvoerder'!D15+'Begroting pp 2 '!D15+'Begroting pp 3'!D15+'Begroting pp 4'!D15+'Begroting pp 5'!D15+'Begroting pp 6'!D15+'Begroting pp 7'!D15+'Begroting pp 8'!D15+'Begroting pp 9'!D15+'Begroting pp 10'!D15</f>
        <v>0</v>
      </c>
      <c r="E15" s="101">
        <f>'Begroting penvoerder'!E15+'Begroting pp 2 '!E15+'Begroting pp 3'!E15+'Begroting pp 4'!E15+'Begroting pp 5'!E15+'Begroting pp 6'!E15+'Begroting pp 7'!E15+'Begroting pp 8'!E15+'Begroting pp 9'!E15+'Begroting pp 10'!E15</f>
        <v>0</v>
      </c>
      <c r="F15" s="101">
        <f>'Begroting penvoerder'!F15+'Begroting pp 2 '!F15+'Begroting pp 3'!F15+'Begroting pp 4'!F15+'Begroting pp 5'!F15+'Begroting pp 6'!F15+'Begroting pp 7'!F15+'Begroting pp 8'!F15+'Begroting pp 9'!F15+'Begroting pp 10'!F15</f>
        <v>0</v>
      </c>
      <c r="G15" s="101">
        <f>'Begroting penvoerder'!G15+'Begroting pp 2 '!G15+'Begroting pp 3'!G15+'Begroting pp 4'!G15+'Begroting pp 5'!G15+'Begroting pp 6'!G15+'Begroting pp 7'!G15+'Begroting pp 8'!G15+'Begroting pp 9'!G15+'Begroting pp 10'!G15</f>
        <v>0</v>
      </c>
      <c r="H15" s="101">
        <f>'Begroting penvoerder'!H15+'Begroting pp 2 '!H15+'Begroting pp 3'!H15+'Begroting pp 4'!H15+'Begroting pp 5'!H15+'Begroting pp 6'!H15+'Begroting pp 7'!H15+'Begroting pp 8'!H15+'Begroting pp 9'!H15+'Begroting pp 10'!H15</f>
        <v>0</v>
      </c>
      <c r="I15" s="101">
        <f>'Begroting penvoerder'!I15+'Begroting pp 2 '!I15+'Begroting pp 3'!I15+'Begroting pp 4'!I15+'Begroting pp 5'!I15+'Begroting pp 6'!I15+'Begroting pp 7'!I15+'Begroting pp 8'!I15+'Begroting pp 9'!I15+'Begroting pp 10'!I15</f>
        <v>0</v>
      </c>
      <c r="J15" s="101">
        <f>'Begroting penvoerder'!J15+'Begroting pp 2 '!J15+'Begroting pp 3'!J15+'Begroting pp 4'!J15+'Begroting pp 5'!J15+'Begroting pp 6'!J15+'Begroting pp 7'!J15+'Begroting pp 8'!J15+'Begroting pp 9'!J15+'Begroting pp 10'!J15</f>
        <v>0</v>
      </c>
      <c r="K15" s="101">
        <f>'Begroting penvoerder'!K15+'Begroting pp 2 '!K15+'Begroting pp 3'!K15+'Begroting pp 4'!K15+'Begroting pp 5'!K15+'Begroting pp 6'!K15+'Begroting pp 7'!K15+'Begroting pp 8'!K15+'Begroting pp 9'!K15+'Begroting pp 10'!K15</f>
        <v>0</v>
      </c>
      <c r="L15" s="101">
        <f>'Begroting penvoerder'!L15+'Begroting pp 2 '!L15+'Begroting pp 3'!L15+'Begroting pp 4'!L15+'Begroting pp 5'!L15+'Begroting pp 6'!L15+'Begroting pp 7'!L15+'Begroting pp 8'!L15+'Begroting pp 9'!L15+'Begroting pp 10'!L15</f>
        <v>0</v>
      </c>
      <c r="M15" s="147">
        <f t="shared" si="0"/>
        <v>0</v>
      </c>
    </row>
    <row r="16" spans="1:13" x14ac:dyDescent="0.15">
      <c r="A16" s="145">
        <v>13</v>
      </c>
      <c r="B16" s="146">
        <f>'Begroting penvoerder'!B16+'Begroting pp 2 '!B16+'Begroting pp 3'!B16+'Begroting pp 4'!B16+'Begroting pp 5'!B16+'Begroting pp 6'!B16+'Begroting pp 7'!B16+'Begroting pp 8'!B16+'Begroting pp 9'!B16+'Begroting pp 10'!B16</f>
        <v>0</v>
      </c>
      <c r="C16" s="146">
        <f>'Begroting penvoerder'!C16+'Begroting pp 2 '!C16+'Begroting pp 3'!C16+'Begroting pp 4'!C16+'Begroting pp 5'!C16+'Begroting pp 6'!C16+'Begroting pp 7'!C16+'Begroting pp 8'!C16+'Begroting pp 9'!C16+'Begroting pp 10'!C16</f>
        <v>0</v>
      </c>
      <c r="D16" s="101">
        <f>'Begroting penvoerder'!D16+'Begroting pp 2 '!D16+'Begroting pp 3'!D16+'Begroting pp 4'!D16+'Begroting pp 5'!D16+'Begroting pp 6'!D16+'Begroting pp 7'!D16+'Begroting pp 8'!D16+'Begroting pp 9'!D16+'Begroting pp 10'!D16</f>
        <v>0</v>
      </c>
      <c r="E16" s="101">
        <f>'Begroting penvoerder'!E16+'Begroting pp 2 '!E16+'Begroting pp 3'!E16+'Begroting pp 4'!E16+'Begroting pp 5'!E16+'Begroting pp 6'!E16+'Begroting pp 7'!E16+'Begroting pp 8'!E16+'Begroting pp 9'!E16+'Begroting pp 10'!E16</f>
        <v>0</v>
      </c>
      <c r="F16" s="101">
        <f>'Begroting penvoerder'!F16+'Begroting pp 2 '!F16+'Begroting pp 3'!F16+'Begroting pp 4'!F16+'Begroting pp 5'!F16+'Begroting pp 6'!F16+'Begroting pp 7'!F16+'Begroting pp 8'!F16+'Begroting pp 9'!F16+'Begroting pp 10'!F16</f>
        <v>0</v>
      </c>
      <c r="G16" s="101">
        <f>'Begroting penvoerder'!G16+'Begroting pp 2 '!G16+'Begroting pp 3'!G16+'Begroting pp 4'!G16+'Begroting pp 5'!G16+'Begroting pp 6'!G16+'Begroting pp 7'!G16+'Begroting pp 8'!G16+'Begroting pp 9'!G16+'Begroting pp 10'!G16</f>
        <v>0</v>
      </c>
      <c r="H16" s="101">
        <f>'Begroting penvoerder'!H16+'Begroting pp 2 '!H16+'Begroting pp 3'!H16+'Begroting pp 4'!H16+'Begroting pp 5'!H16+'Begroting pp 6'!H16+'Begroting pp 7'!H16+'Begroting pp 8'!H16+'Begroting pp 9'!H16+'Begroting pp 10'!H16</f>
        <v>0</v>
      </c>
      <c r="I16" s="101">
        <f>'Begroting penvoerder'!I16+'Begroting pp 2 '!I16+'Begroting pp 3'!I16+'Begroting pp 4'!I16+'Begroting pp 5'!I16+'Begroting pp 6'!I16+'Begroting pp 7'!I16+'Begroting pp 8'!I16+'Begroting pp 9'!I16+'Begroting pp 10'!I16</f>
        <v>0</v>
      </c>
      <c r="J16" s="101">
        <f>'Begroting penvoerder'!J16+'Begroting pp 2 '!J16+'Begroting pp 3'!J16+'Begroting pp 4'!J16+'Begroting pp 5'!J16+'Begroting pp 6'!J16+'Begroting pp 7'!J16+'Begroting pp 8'!J16+'Begroting pp 9'!J16+'Begroting pp 10'!J16</f>
        <v>0</v>
      </c>
      <c r="K16" s="101">
        <f>'Begroting penvoerder'!K16+'Begroting pp 2 '!K16+'Begroting pp 3'!K16+'Begroting pp 4'!K16+'Begroting pp 5'!K16+'Begroting pp 6'!K16+'Begroting pp 7'!K16+'Begroting pp 8'!K16+'Begroting pp 9'!K16+'Begroting pp 10'!K16</f>
        <v>0</v>
      </c>
      <c r="L16" s="101">
        <f>'Begroting penvoerder'!L16+'Begroting pp 2 '!L16+'Begroting pp 3'!L16+'Begroting pp 4'!L16+'Begroting pp 5'!L16+'Begroting pp 6'!L16+'Begroting pp 7'!L16+'Begroting pp 8'!L16+'Begroting pp 9'!L16+'Begroting pp 10'!L16</f>
        <v>0</v>
      </c>
      <c r="M16" s="147">
        <f t="shared" si="0"/>
        <v>0</v>
      </c>
    </row>
    <row r="17" spans="1:13" x14ac:dyDescent="0.15">
      <c r="A17" s="145">
        <v>14</v>
      </c>
      <c r="B17" s="146">
        <f>'Begroting penvoerder'!B17+'Begroting pp 2 '!B17+'Begroting pp 3'!B17+'Begroting pp 4'!B17+'Begroting pp 5'!B17+'Begroting pp 6'!B17+'Begroting pp 7'!B17+'Begroting pp 8'!B17+'Begroting pp 9'!B17+'Begroting pp 10'!B17</f>
        <v>0</v>
      </c>
      <c r="C17" s="146">
        <f>'Begroting penvoerder'!C17+'Begroting pp 2 '!C17+'Begroting pp 3'!C17+'Begroting pp 4'!C17+'Begroting pp 5'!C17+'Begroting pp 6'!C17+'Begroting pp 7'!C17+'Begroting pp 8'!C17+'Begroting pp 9'!C17+'Begroting pp 10'!C17</f>
        <v>0</v>
      </c>
      <c r="D17" s="101">
        <f>'Begroting penvoerder'!D17+'Begroting pp 2 '!D17+'Begroting pp 3'!D17+'Begroting pp 4'!D17+'Begroting pp 5'!D17+'Begroting pp 6'!D17+'Begroting pp 7'!D17+'Begroting pp 8'!D17+'Begroting pp 9'!D17+'Begroting pp 10'!D17</f>
        <v>0</v>
      </c>
      <c r="E17" s="101">
        <f>'Begroting penvoerder'!E17+'Begroting pp 2 '!E17+'Begroting pp 3'!E17+'Begroting pp 4'!E17+'Begroting pp 5'!E17+'Begroting pp 6'!E17+'Begroting pp 7'!E17+'Begroting pp 8'!E17+'Begroting pp 9'!E17+'Begroting pp 10'!E17</f>
        <v>0</v>
      </c>
      <c r="F17" s="101">
        <f>'Begroting penvoerder'!F17+'Begroting pp 2 '!F17+'Begroting pp 3'!F17+'Begroting pp 4'!F17+'Begroting pp 5'!F17+'Begroting pp 6'!F17+'Begroting pp 7'!F17+'Begroting pp 8'!F17+'Begroting pp 9'!F17+'Begroting pp 10'!F17</f>
        <v>0</v>
      </c>
      <c r="G17" s="101">
        <f>'Begroting penvoerder'!G17+'Begroting pp 2 '!G17+'Begroting pp 3'!G17+'Begroting pp 4'!G17+'Begroting pp 5'!G17+'Begroting pp 6'!G17+'Begroting pp 7'!G17+'Begroting pp 8'!G17+'Begroting pp 9'!G17+'Begroting pp 10'!G17</f>
        <v>0</v>
      </c>
      <c r="H17" s="101">
        <f>'Begroting penvoerder'!H17+'Begroting pp 2 '!H17+'Begroting pp 3'!H17+'Begroting pp 4'!H17+'Begroting pp 5'!H17+'Begroting pp 6'!H17+'Begroting pp 7'!H17+'Begroting pp 8'!H17+'Begroting pp 9'!H17+'Begroting pp 10'!H17</f>
        <v>0</v>
      </c>
      <c r="I17" s="101">
        <f>'Begroting penvoerder'!I17+'Begroting pp 2 '!I17+'Begroting pp 3'!I17+'Begroting pp 4'!I17+'Begroting pp 5'!I17+'Begroting pp 6'!I17+'Begroting pp 7'!I17+'Begroting pp 8'!I17+'Begroting pp 9'!I17+'Begroting pp 10'!I17</f>
        <v>0</v>
      </c>
      <c r="J17" s="101">
        <f>'Begroting penvoerder'!J17+'Begroting pp 2 '!J17+'Begroting pp 3'!J17+'Begroting pp 4'!J17+'Begroting pp 5'!J17+'Begroting pp 6'!J17+'Begroting pp 7'!J17+'Begroting pp 8'!J17+'Begroting pp 9'!J17+'Begroting pp 10'!J17</f>
        <v>0</v>
      </c>
      <c r="K17" s="101">
        <f>'Begroting penvoerder'!K17+'Begroting pp 2 '!K17+'Begroting pp 3'!K17+'Begroting pp 4'!K17+'Begroting pp 5'!K17+'Begroting pp 6'!K17+'Begroting pp 7'!K17+'Begroting pp 8'!K17+'Begroting pp 9'!K17+'Begroting pp 10'!K17</f>
        <v>0</v>
      </c>
      <c r="L17" s="101">
        <f>'Begroting penvoerder'!L17+'Begroting pp 2 '!L17+'Begroting pp 3'!L17+'Begroting pp 4'!L17+'Begroting pp 5'!L17+'Begroting pp 6'!L17+'Begroting pp 7'!L17+'Begroting pp 8'!L17+'Begroting pp 9'!L17+'Begroting pp 10'!L17</f>
        <v>0</v>
      </c>
      <c r="M17" s="147">
        <f t="shared" si="0"/>
        <v>0</v>
      </c>
    </row>
    <row r="18" spans="1:13" x14ac:dyDescent="0.15">
      <c r="A18" s="145">
        <v>15</v>
      </c>
      <c r="B18" s="146">
        <f>'Begroting penvoerder'!B18+'Begroting pp 2 '!B18+'Begroting pp 3'!B18+'Begroting pp 4'!B18+'Begroting pp 5'!B18+'Begroting pp 6'!B18+'Begroting pp 7'!B18+'Begroting pp 8'!B18+'Begroting pp 9'!B18+'Begroting pp 10'!B18</f>
        <v>0</v>
      </c>
      <c r="C18" s="146">
        <f>'Begroting penvoerder'!C18+'Begroting pp 2 '!C18+'Begroting pp 3'!C18+'Begroting pp 4'!C18+'Begroting pp 5'!C18+'Begroting pp 6'!C18+'Begroting pp 7'!C18+'Begroting pp 8'!C18+'Begroting pp 9'!C18+'Begroting pp 10'!C18</f>
        <v>0</v>
      </c>
      <c r="D18" s="101">
        <f>'Begroting penvoerder'!D18+'Begroting pp 2 '!D18+'Begroting pp 3'!D18+'Begroting pp 4'!D18+'Begroting pp 5'!D18+'Begroting pp 6'!D18+'Begroting pp 7'!D18+'Begroting pp 8'!D18+'Begroting pp 9'!D18+'Begroting pp 10'!D18</f>
        <v>0</v>
      </c>
      <c r="E18" s="101">
        <f>'Begroting penvoerder'!E18+'Begroting pp 2 '!E18+'Begroting pp 3'!E18+'Begroting pp 4'!E18+'Begroting pp 5'!E18+'Begroting pp 6'!E18+'Begroting pp 7'!E18+'Begroting pp 8'!E18+'Begroting pp 9'!E18+'Begroting pp 10'!E18</f>
        <v>0</v>
      </c>
      <c r="F18" s="101">
        <f>'Begroting penvoerder'!F18+'Begroting pp 2 '!F18+'Begroting pp 3'!F18+'Begroting pp 4'!F18+'Begroting pp 5'!F18+'Begroting pp 6'!F18+'Begroting pp 7'!F18+'Begroting pp 8'!F18+'Begroting pp 9'!F18+'Begroting pp 10'!F18</f>
        <v>0</v>
      </c>
      <c r="G18" s="101">
        <f>'Begroting penvoerder'!G18+'Begroting pp 2 '!G18+'Begroting pp 3'!G18+'Begroting pp 4'!G18+'Begroting pp 5'!G18+'Begroting pp 6'!G18+'Begroting pp 7'!G18+'Begroting pp 8'!G18+'Begroting pp 9'!G18+'Begroting pp 10'!G18</f>
        <v>0</v>
      </c>
      <c r="H18" s="101">
        <f>'Begroting penvoerder'!H18+'Begroting pp 2 '!H18+'Begroting pp 3'!H18+'Begroting pp 4'!H18+'Begroting pp 5'!H18+'Begroting pp 6'!H18+'Begroting pp 7'!H18+'Begroting pp 8'!H18+'Begroting pp 9'!H18+'Begroting pp 10'!H18</f>
        <v>0</v>
      </c>
      <c r="I18" s="101">
        <f>'Begroting penvoerder'!I18+'Begroting pp 2 '!I18+'Begroting pp 3'!I18+'Begroting pp 4'!I18+'Begroting pp 5'!I18+'Begroting pp 6'!I18+'Begroting pp 7'!I18+'Begroting pp 8'!I18+'Begroting pp 9'!I18+'Begroting pp 10'!I18</f>
        <v>0</v>
      </c>
      <c r="J18" s="101">
        <f>'Begroting penvoerder'!J18+'Begroting pp 2 '!J18+'Begroting pp 3'!J18+'Begroting pp 4'!J18+'Begroting pp 5'!J18+'Begroting pp 6'!J18+'Begroting pp 7'!J18+'Begroting pp 8'!J18+'Begroting pp 9'!J18+'Begroting pp 10'!J18</f>
        <v>0</v>
      </c>
      <c r="K18" s="101">
        <f>'Begroting penvoerder'!K18+'Begroting pp 2 '!K18+'Begroting pp 3'!K18+'Begroting pp 4'!K18+'Begroting pp 5'!K18+'Begroting pp 6'!K18+'Begroting pp 7'!K18+'Begroting pp 8'!K18+'Begroting pp 9'!K18+'Begroting pp 10'!K18</f>
        <v>0</v>
      </c>
      <c r="L18" s="101">
        <f>'Begroting penvoerder'!L18+'Begroting pp 2 '!L18+'Begroting pp 3'!L18+'Begroting pp 4'!L18+'Begroting pp 5'!L18+'Begroting pp 6'!L18+'Begroting pp 7'!L18+'Begroting pp 8'!L18+'Begroting pp 9'!L18+'Begroting pp 10'!L18</f>
        <v>0</v>
      </c>
      <c r="M18" s="147">
        <f t="shared" si="0"/>
        <v>0</v>
      </c>
    </row>
    <row r="19" spans="1:13" x14ac:dyDescent="0.15">
      <c r="A19" s="145">
        <v>16</v>
      </c>
      <c r="B19" s="146">
        <f>'Begroting penvoerder'!B19+'Begroting pp 2 '!B19+'Begroting pp 3'!B19+'Begroting pp 4'!B19+'Begroting pp 5'!B19+'Begroting pp 6'!B19+'Begroting pp 7'!B19+'Begroting pp 8'!B19+'Begroting pp 9'!B19+'Begroting pp 10'!B19</f>
        <v>0</v>
      </c>
      <c r="C19" s="146">
        <f>'Begroting penvoerder'!C19+'Begroting pp 2 '!C19+'Begroting pp 3'!C19+'Begroting pp 4'!C19+'Begroting pp 5'!C19+'Begroting pp 6'!C19+'Begroting pp 7'!C19+'Begroting pp 8'!C19+'Begroting pp 9'!C19+'Begroting pp 10'!C19</f>
        <v>0</v>
      </c>
      <c r="D19" s="101">
        <f>'Begroting penvoerder'!D19+'Begroting pp 2 '!D19+'Begroting pp 3'!D19+'Begroting pp 4'!D19+'Begroting pp 5'!D19+'Begroting pp 6'!D19+'Begroting pp 7'!D19+'Begroting pp 8'!D19+'Begroting pp 9'!D19+'Begroting pp 10'!D19</f>
        <v>0</v>
      </c>
      <c r="E19" s="101">
        <f>'Begroting penvoerder'!E19+'Begroting pp 2 '!E19+'Begroting pp 3'!E19+'Begroting pp 4'!E19+'Begroting pp 5'!E19+'Begroting pp 6'!E19+'Begroting pp 7'!E19+'Begroting pp 8'!E19+'Begroting pp 9'!E19+'Begroting pp 10'!E19</f>
        <v>0</v>
      </c>
      <c r="F19" s="101">
        <f>'Begroting penvoerder'!F19+'Begroting pp 2 '!F19+'Begroting pp 3'!F19+'Begroting pp 4'!F19+'Begroting pp 5'!F19+'Begroting pp 6'!F19+'Begroting pp 7'!F19+'Begroting pp 8'!F19+'Begroting pp 9'!F19+'Begroting pp 10'!F19</f>
        <v>0</v>
      </c>
      <c r="G19" s="101">
        <f>'Begroting penvoerder'!G19+'Begroting pp 2 '!G19+'Begroting pp 3'!G19+'Begroting pp 4'!G19+'Begroting pp 5'!G19+'Begroting pp 6'!G19+'Begroting pp 7'!G19+'Begroting pp 8'!G19+'Begroting pp 9'!G19+'Begroting pp 10'!G19</f>
        <v>0</v>
      </c>
      <c r="H19" s="101">
        <f>'Begroting penvoerder'!H19+'Begroting pp 2 '!H19+'Begroting pp 3'!H19+'Begroting pp 4'!H19+'Begroting pp 5'!H19+'Begroting pp 6'!H19+'Begroting pp 7'!H19+'Begroting pp 8'!H19+'Begroting pp 9'!H19+'Begroting pp 10'!H19</f>
        <v>0</v>
      </c>
      <c r="I19" s="101">
        <f>'Begroting penvoerder'!I19+'Begroting pp 2 '!I19+'Begroting pp 3'!I19+'Begroting pp 4'!I19+'Begroting pp 5'!I19+'Begroting pp 6'!I19+'Begroting pp 7'!I19+'Begroting pp 8'!I19+'Begroting pp 9'!I19+'Begroting pp 10'!I19</f>
        <v>0</v>
      </c>
      <c r="J19" s="101">
        <f>'Begroting penvoerder'!J19+'Begroting pp 2 '!J19+'Begroting pp 3'!J19+'Begroting pp 4'!J19+'Begroting pp 5'!J19+'Begroting pp 6'!J19+'Begroting pp 7'!J19+'Begroting pp 8'!J19+'Begroting pp 9'!J19+'Begroting pp 10'!J19</f>
        <v>0</v>
      </c>
      <c r="K19" s="101">
        <f>'Begroting penvoerder'!K19+'Begroting pp 2 '!K19+'Begroting pp 3'!K19+'Begroting pp 4'!K19+'Begroting pp 5'!K19+'Begroting pp 6'!K19+'Begroting pp 7'!K19+'Begroting pp 8'!K19+'Begroting pp 9'!K19+'Begroting pp 10'!K19</f>
        <v>0</v>
      </c>
      <c r="L19" s="101">
        <f>'Begroting penvoerder'!L19+'Begroting pp 2 '!L19+'Begroting pp 3'!L19+'Begroting pp 4'!L19+'Begroting pp 5'!L19+'Begroting pp 6'!L19+'Begroting pp 7'!L19+'Begroting pp 8'!L19+'Begroting pp 9'!L19+'Begroting pp 10'!L19</f>
        <v>0</v>
      </c>
      <c r="M19" s="147">
        <f t="shared" si="0"/>
        <v>0</v>
      </c>
    </row>
    <row r="20" spans="1:13" x14ac:dyDescent="0.15">
      <c r="A20" s="145">
        <v>17</v>
      </c>
      <c r="B20" s="146">
        <f>'Begroting penvoerder'!B20+'Begroting pp 2 '!B20+'Begroting pp 3'!B20+'Begroting pp 4'!B20+'Begroting pp 5'!B20+'Begroting pp 6'!B20+'Begroting pp 7'!B20+'Begroting pp 8'!B20+'Begroting pp 9'!B20+'Begroting pp 10'!B20</f>
        <v>0</v>
      </c>
      <c r="C20" s="146">
        <f>'Begroting penvoerder'!C20+'Begroting pp 2 '!C20+'Begroting pp 3'!C20+'Begroting pp 4'!C20+'Begroting pp 5'!C20+'Begroting pp 6'!C20+'Begroting pp 7'!C20+'Begroting pp 8'!C20+'Begroting pp 9'!C20+'Begroting pp 10'!C20</f>
        <v>0</v>
      </c>
      <c r="D20" s="101">
        <f>'Begroting penvoerder'!D20+'Begroting pp 2 '!D20+'Begroting pp 3'!D20+'Begroting pp 4'!D20+'Begroting pp 5'!D20+'Begroting pp 6'!D20+'Begroting pp 7'!D20+'Begroting pp 8'!D20+'Begroting pp 9'!D20+'Begroting pp 10'!D20</f>
        <v>0</v>
      </c>
      <c r="E20" s="101">
        <f>'Begroting penvoerder'!E20+'Begroting pp 2 '!E20+'Begroting pp 3'!E20+'Begroting pp 4'!E20+'Begroting pp 5'!E20+'Begroting pp 6'!E20+'Begroting pp 7'!E20+'Begroting pp 8'!E20+'Begroting pp 9'!E20+'Begroting pp 10'!E20</f>
        <v>0</v>
      </c>
      <c r="F20" s="101">
        <f>'Begroting penvoerder'!F20+'Begroting pp 2 '!F20+'Begroting pp 3'!F20+'Begroting pp 4'!F20+'Begroting pp 5'!F20+'Begroting pp 6'!F20+'Begroting pp 7'!F20+'Begroting pp 8'!F20+'Begroting pp 9'!F20+'Begroting pp 10'!F20</f>
        <v>0</v>
      </c>
      <c r="G20" s="101">
        <f>'Begroting penvoerder'!G20+'Begroting pp 2 '!G20+'Begroting pp 3'!G20+'Begroting pp 4'!G20+'Begroting pp 5'!G20+'Begroting pp 6'!G20+'Begroting pp 7'!G20+'Begroting pp 8'!G20+'Begroting pp 9'!G20+'Begroting pp 10'!G20</f>
        <v>0</v>
      </c>
      <c r="H20" s="101">
        <f>'Begroting penvoerder'!H20+'Begroting pp 2 '!H20+'Begroting pp 3'!H20+'Begroting pp 4'!H20+'Begroting pp 5'!H20+'Begroting pp 6'!H20+'Begroting pp 7'!H20+'Begroting pp 8'!H20+'Begroting pp 9'!H20+'Begroting pp 10'!H20</f>
        <v>0</v>
      </c>
      <c r="I20" s="101">
        <f>'Begroting penvoerder'!I20+'Begroting pp 2 '!I20+'Begroting pp 3'!I20+'Begroting pp 4'!I20+'Begroting pp 5'!I20+'Begroting pp 6'!I20+'Begroting pp 7'!I20+'Begroting pp 8'!I20+'Begroting pp 9'!I20+'Begroting pp 10'!I20</f>
        <v>0</v>
      </c>
      <c r="J20" s="101">
        <f>'Begroting penvoerder'!J20+'Begroting pp 2 '!J20+'Begroting pp 3'!J20+'Begroting pp 4'!J20+'Begroting pp 5'!J20+'Begroting pp 6'!J20+'Begroting pp 7'!J20+'Begroting pp 8'!J20+'Begroting pp 9'!J20+'Begroting pp 10'!J20</f>
        <v>0</v>
      </c>
      <c r="K20" s="101">
        <f>'Begroting penvoerder'!K20+'Begroting pp 2 '!K20+'Begroting pp 3'!K20+'Begroting pp 4'!K20+'Begroting pp 5'!K20+'Begroting pp 6'!K20+'Begroting pp 7'!K20+'Begroting pp 8'!K20+'Begroting pp 9'!K20+'Begroting pp 10'!K20</f>
        <v>0</v>
      </c>
      <c r="L20" s="101">
        <f>'Begroting penvoerder'!L20+'Begroting pp 2 '!L20+'Begroting pp 3'!L20+'Begroting pp 4'!L20+'Begroting pp 5'!L20+'Begroting pp 6'!L20+'Begroting pp 7'!L20+'Begroting pp 8'!L20+'Begroting pp 9'!L20+'Begroting pp 10'!L20</f>
        <v>0</v>
      </c>
      <c r="M20" s="147">
        <f t="shared" si="0"/>
        <v>0</v>
      </c>
    </row>
    <row r="21" spans="1:13" x14ac:dyDescent="0.15">
      <c r="A21" s="145">
        <v>18</v>
      </c>
      <c r="B21" s="146">
        <f>'Begroting penvoerder'!B21+'Begroting pp 2 '!B21+'Begroting pp 3'!B21+'Begroting pp 4'!B21+'Begroting pp 5'!B21+'Begroting pp 6'!B21+'Begroting pp 7'!B21+'Begroting pp 8'!B21+'Begroting pp 9'!B21+'Begroting pp 10'!B21</f>
        <v>0</v>
      </c>
      <c r="C21" s="146">
        <f>'Begroting penvoerder'!C21+'Begroting pp 2 '!C21+'Begroting pp 3'!C21+'Begroting pp 4'!C21+'Begroting pp 5'!C21+'Begroting pp 6'!C21+'Begroting pp 7'!C21+'Begroting pp 8'!C21+'Begroting pp 9'!C21+'Begroting pp 10'!C21</f>
        <v>0</v>
      </c>
      <c r="D21" s="101">
        <f>'Begroting penvoerder'!D21+'Begroting pp 2 '!D21+'Begroting pp 3'!D21+'Begroting pp 4'!D21+'Begroting pp 5'!D21+'Begroting pp 6'!D21+'Begroting pp 7'!D21+'Begroting pp 8'!D21+'Begroting pp 9'!D21+'Begroting pp 10'!D21</f>
        <v>0</v>
      </c>
      <c r="E21" s="101">
        <f>'Begroting penvoerder'!E21+'Begroting pp 2 '!E21+'Begroting pp 3'!E21+'Begroting pp 4'!E21+'Begroting pp 5'!E21+'Begroting pp 6'!E21+'Begroting pp 7'!E21+'Begroting pp 8'!E21+'Begroting pp 9'!E21+'Begroting pp 10'!E21</f>
        <v>0</v>
      </c>
      <c r="F21" s="101">
        <f>'Begroting penvoerder'!F21+'Begroting pp 2 '!F21+'Begroting pp 3'!F21+'Begroting pp 4'!F21+'Begroting pp 5'!F21+'Begroting pp 6'!F21+'Begroting pp 7'!F21+'Begroting pp 8'!F21+'Begroting pp 9'!F21+'Begroting pp 10'!F21</f>
        <v>0</v>
      </c>
      <c r="G21" s="101">
        <f>'Begroting penvoerder'!G21+'Begroting pp 2 '!G21+'Begroting pp 3'!G21+'Begroting pp 4'!G21+'Begroting pp 5'!G21+'Begroting pp 6'!G21+'Begroting pp 7'!G21+'Begroting pp 8'!G21+'Begroting pp 9'!G21+'Begroting pp 10'!G21</f>
        <v>0</v>
      </c>
      <c r="H21" s="101">
        <f>'Begroting penvoerder'!H21+'Begroting pp 2 '!H21+'Begroting pp 3'!H21+'Begroting pp 4'!H21+'Begroting pp 5'!H21+'Begroting pp 6'!H21+'Begroting pp 7'!H21+'Begroting pp 8'!H21+'Begroting pp 9'!H21+'Begroting pp 10'!H21</f>
        <v>0</v>
      </c>
      <c r="I21" s="101">
        <f>'Begroting penvoerder'!I21+'Begroting pp 2 '!I21+'Begroting pp 3'!I21+'Begroting pp 4'!I21+'Begroting pp 5'!I21+'Begroting pp 6'!I21+'Begroting pp 7'!I21+'Begroting pp 8'!I21+'Begroting pp 9'!I21+'Begroting pp 10'!I21</f>
        <v>0</v>
      </c>
      <c r="J21" s="101">
        <f>'Begroting penvoerder'!J21+'Begroting pp 2 '!J21+'Begroting pp 3'!J21+'Begroting pp 4'!J21+'Begroting pp 5'!J21+'Begroting pp 6'!J21+'Begroting pp 7'!J21+'Begroting pp 8'!J21+'Begroting pp 9'!J21+'Begroting pp 10'!J21</f>
        <v>0</v>
      </c>
      <c r="K21" s="101">
        <f>'Begroting penvoerder'!K21+'Begroting pp 2 '!K21+'Begroting pp 3'!K21+'Begroting pp 4'!K21+'Begroting pp 5'!K21+'Begroting pp 6'!K21+'Begroting pp 7'!K21+'Begroting pp 8'!K21+'Begroting pp 9'!K21+'Begroting pp 10'!K21</f>
        <v>0</v>
      </c>
      <c r="L21" s="101">
        <f>'Begroting penvoerder'!L21+'Begroting pp 2 '!L21+'Begroting pp 3'!L21+'Begroting pp 4'!L21+'Begroting pp 5'!L21+'Begroting pp 6'!L21+'Begroting pp 7'!L21+'Begroting pp 8'!L21+'Begroting pp 9'!L21+'Begroting pp 10'!L21</f>
        <v>0</v>
      </c>
      <c r="M21" s="147">
        <f t="shared" si="0"/>
        <v>0</v>
      </c>
    </row>
    <row r="22" spans="1:13" x14ac:dyDescent="0.15">
      <c r="A22" s="145">
        <v>19</v>
      </c>
      <c r="B22" s="146">
        <f>'Begroting penvoerder'!B22+'Begroting pp 2 '!B22+'Begroting pp 3'!B22+'Begroting pp 4'!B22+'Begroting pp 5'!B22+'Begroting pp 6'!B22+'Begroting pp 7'!B22+'Begroting pp 8'!B22+'Begroting pp 9'!B22+'Begroting pp 10'!B22</f>
        <v>0</v>
      </c>
      <c r="C22" s="146">
        <f>'Begroting penvoerder'!C22+'Begroting pp 2 '!C22+'Begroting pp 3'!C22+'Begroting pp 4'!C22+'Begroting pp 5'!C22+'Begroting pp 6'!C22+'Begroting pp 7'!C22+'Begroting pp 8'!C22+'Begroting pp 9'!C22+'Begroting pp 10'!C22</f>
        <v>0</v>
      </c>
      <c r="D22" s="101">
        <f>'Begroting penvoerder'!D22+'Begroting pp 2 '!D22+'Begroting pp 3'!D22+'Begroting pp 4'!D22+'Begroting pp 5'!D22+'Begroting pp 6'!D22+'Begroting pp 7'!D22+'Begroting pp 8'!D22+'Begroting pp 9'!D22+'Begroting pp 10'!D22</f>
        <v>0</v>
      </c>
      <c r="E22" s="101">
        <f>'Begroting penvoerder'!E22+'Begroting pp 2 '!E22+'Begroting pp 3'!E22+'Begroting pp 4'!E22+'Begroting pp 5'!E22+'Begroting pp 6'!E22+'Begroting pp 7'!E22+'Begroting pp 8'!E22+'Begroting pp 9'!E22+'Begroting pp 10'!E22</f>
        <v>0</v>
      </c>
      <c r="F22" s="101">
        <f>'Begroting penvoerder'!F22+'Begroting pp 2 '!F22+'Begroting pp 3'!F22+'Begroting pp 4'!F22+'Begroting pp 5'!F22+'Begroting pp 6'!F22+'Begroting pp 7'!F22+'Begroting pp 8'!F22+'Begroting pp 9'!F22+'Begroting pp 10'!F22</f>
        <v>0</v>
      </c>
      <c r="G22" s="101">
        <f>'Begroting penvoerder'!G22+'Begroting pp 2 '!G22+'Begroting pp 3'!G22+'Begroting pp 4'!G22+'Begroting pp 5'!G22+'Begroting pp 6'!G22+'Begroting pp 7'!G22+'Begroting pp 8'!G22+'Begroting pp 9'!G22+'Begroting pp 10'!G22</f>
        <v>0</v>
      </c>
      <c r="H22" s="101">
        <f>'Begroting penvoerder'!H22+'Begroting pp 2 '!H22+'Begroting pp 3'!H22+'Begroting pp 4'!H22+'Begroting pp 5'!H22+'Begroting pp 6'!H22+'Begroting pp 7'!H22+'Begroting pp 8'!H22+'Begroting pp 9'!H22+'Begroting pp 10'!H22</f>
        <v>0</v>
      </c>
      <c r="I22" s="101">
        <f>'Begroting penvoerder'!I22+'Begroting pp 2 '!I22+'Begroting pp 3'!I22+'Begroting pp 4'!I22+'Begroting pp 5'!I22+'Begroting pp 6'!I22+'Begroting pp 7'!I22+'Begroting pp 8'!I22+'Begroting pp 9'!I22+'Begroting pp 10'!I22</f>
        <v>0</v>
      </c>
      <c r="J22" s="101">
        <f>'Begroting penvoerder'!J22+'Begroting pp 2 '!J22+'Begroting pp 3'!J22+'Begroting pp 4'!J22+'Begroting pp 5'!J22+'Begroting pp 6'!J22+'Begroting pp 7'!J22+'Begroting pp 8'!J22+'Begroting pp 9'!J22+'Begroting pp 10'!J22</f>
        <v>0</v>
      </c>
      <c r="K22" s="101">
        <f>'Begroting penvoerder'!K22+'Begroting pp 2 '!K22+'Begroting pp 3'!K22+'Begroting pp 4'!K22+'Begroting pp 5'!K22+'Begroting pp 6'!K22+'Begroting pp 7'!K22+'Begroting pp 8'!K22+'Begroting pp 9'!K22+'Begroting pp 10'!K22</f>
        <v>0</v>
      </c>
      <c r="L22" s="101">
        <f>'Begroting penvoerder'!L22+'Begroting pp 2 '!L22+'Begroting pp 3'!L22+'Begroting pp 4'!L22+'Begroting pp 5'!L22+'Begroting pp 6'!L22+'Begroting pp 7'!L22+'Begroting pp 8'!L22+'Begroting pp 9'!L22+'Begroting pp 10'!L22</f>
        <v>0</v>
      </c>
      <c r="M22" s="147">
        <f t="shared" si="0"/>
        <v>0</v>
      </c>
    </row>
    <row r="23" spans="1:13" x14ac:dyDescent="0.15">
      <c r="A23" s="145">
        <v>20</v>
      </c>
      <c r="B23" s="146">
        <f>'Begroting penvoerder'!B23+'Begroting pp 2 '!B23+'Begroting pp 3'!B23+'Begroting pp 4'!B23+'Begroting pp 5'!B23+'Begroting pp 6'!B23+'Begroting pp 7'!B23+'Begroting pp 8'!B23+'Begroting pp 9'!B23+'Begroting pp 10'!B23</f>
        <v>0</v>
      </c>
      <c r="C23" s="146">
        <f>'Begroting penvoerder'!C23+'Begroting pp 2 '!C23+'Begroting pp 3'!C23+'Begroting pp 4'!C23+'Begroting pp 5'!C23+'Begroting pp 6'!C23+'Begroting pp 7'!C23+'Begroting pp 8'!C23+'Begroting pp 9'!C23+'Begroting pp 10'!C23</f>
        <v>0</v>
      </c>
      <c r="D23" s="101">
        <f>'Begroting penvoerder'!D23+'Begroting pp 2 '!D23+'Begroting pp 3'!D23+'Begroting pp 4'!D23+'Begroting pp 5'!D23+'Begroting pp 6'!D23+'Begroting pp 7'!D23+'Begroting pp 8'!D23+'Begroting pp 9'!D23+'Begroting pp 10'!D23</f>
        <v>0</v>
      </c>
      <c r="E23" s="101">
        <f>'Begroting penvoerder'!E23+'Begroting pp 2 '!E23+'Begroting pp 3'!E23+'Begroting pp 4'!E23+'Begroting pp 5'!E23+'Begroting pp 6'!E23+'Begroting pp 7'!E23+'Begroting pp 8'!E23+'Begroting pp 9'!E23+'Begroting pp 10'!E23</f>
        <v>0</v>
      </c>
      <c r="F23" s="101">
        <f>'Begroting penvoerder'!F23+'Begroting pp 2 '!F23+'Begroting pp 3'!F23+'Begroting pp 4'!F23+'Begroting pp 5'!F23+'Begroting pp 6'!F23+'Begroting pp 7'!F23+'Begroting pp 8'!F23+'Begroting pp 9'!F23+'Begroting pp 10'!F23</f>
        <v>0</v>
      </c>
      <c r="G23" s="101">
        <f>'Begroting penvoerder'!G23+'Begroting pp 2 '!G23+'Begroting pp 3'!G23+'Begroting pp 4'!G23+'Begroting pp 5'!G23+'Begroting pp 6'!G23+'Begroting pp 7'!G23+'Begroting pp 8'!G23+'Begroting pp 9'!G23+'Begroting pp 10'!G23</f>
        <v>0</v>
      </c>
      <c r="H23" s="101">
        <f>'Begroting penvoerder'!H23+'Begroting pp 2 '!H23+'Begroting pp 3'!H23+'Begroting pp 4'!H23+'Begroting pp 5'!H23+'Begroting pp 6'!H23+'Begroting pp 7'!H23+'Begroting pp 8'!H23+'Begroting pp 9'!H23+'Begroting pp 10'!H23</f>
        <v>0</v>
      </c>
      <c r="I23" s="101">
        <f>'Begroting penvoerder'!I23+'Begroting pp 2 '!I23+'Begroting pp 3'!I23+'Begroting pp 4'!I23+'Begroting pp 5'!I23+'Begroting pp 6'!I23+'Begroting pp 7'!I23+'Begroting pp 8'!I23+'Begroting pp 9'!I23+'Begroting pp 10'!I23</f>
        <v>0</v>
      </c>
      <c r="J23" s="101">
        <f>'Begroting penvoerder'!J23+'Begroting pp 2 '!J23+'Begroting pp 3'!J23+'Begroting pp 4'!J23+'Begroting pp 5'!J23+'Begroting pp 6'!J23+'Begroting pp 7'!J23+'Begroting pp 8'!J23+'Begroting pp 9'!J23+'Begroting pp 10'!J23</f>
        <v>0</v>
      </c>
      <c r="K23" s="101">
        <f>'Begroting penvoerder'!K23+'Begroting pp 2 '!K23+'Begroting pp 3'!K23+'Begroting pp 4'!K23+'Begroting pp 5'!K23+'Begroting pp 6'!K23+'Begroting pp 7'!K23+'Begroting pp 8'!K23+'Begroting pp 9'!K23+'Begroting pp 10'!K23</f>
        <v>0</v>
      </c>
      <c r="L23" s="101">
        <f>'Begroting penvoerder'!L23+'Begroting pp 2 '!L23+'Begroting pp 3'!L23+'Begroting pp 4'!L23+'Begroting pp 5'!L23+'Begroting pp 6'!L23+'Begroting pp 7'!L23+'Begroting pp 8'!L23+'Begroting pp 9'!L23+'Begroting pp 10'!L23</f>
        <v>0</v>
      </c>
      <c r="M23" s="147">
        <f t="shared" si="0"/>
        <v>0</v>
      </c>
    </row>
    <row r="24" spans="1:13" x14ac:dyDescent="0.15">
      <c r="A24" s="148" t="s">
        <v>115</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row>
    <row r="25" spans="1:13" x14ac:dyDescent="0.15">
      <c r="A25" s="149" t="s">
        <v>116</v>
      </c>
      <c r="B25" s="150">
        <f>IF(B24=0,0,B24/M24)</f>
        <v>0</v>
      </c>
      <c r="C25" s="150">
        <f>IF(C24=0,0,C24/M24)</f>
        <v>0</v>
      </c>
      <c r="D25" s="150">
        <f>IF(D24=0,0,D24/M24)</f>
        <v>0</v>
      </c>
      <c r="E25" s="150">
        <f>IF(E24=0,0,E24/M24)</f>
        <v>0</v>
      </c>
      <c r="F25" s="150">
        <f>IF(F24=0,0,F24/M24)</f>
        <v>0</v>
      </c>
      <c r="G25" s="150">
        <f>IF(G24=0,0,G24/M24)</f>
        <v>0</v>
      </c>
      <c r="H25" s="150">
        <f>IF(H24=0,0,H24/M24)</f>
        <v>0</v>
      </c>
      <c r="I25" s="150">
        <f>IF(I24=0,0,I24/M24)</f>
        <v>0</v>
      </c>
      <c r="J25" s="150">
        <f>IF(J24=0,0,J24/M24)</f>
        <v>0</v>
      </c>
      <c r="K25" s="150">
        <f>IF(K24=0,0,K24/N24)</f>
        <v>0</v>
      </c>
      <c r="L25" s="150">
        <f>IF(L24=0,0,L24/M24)</f>
        <v>0</v>
      </c>
      <c r="M25" s="150">
        <f>IF(M24=0,0,M24/M24)</f>
        <v>0</v>
      </c>
    </row>
    <row r="28" spans="1:13" ht="59.25" customHeight="1" x14ac:dyDescent="0.15">
      <c r="A28" s="142" t="s">
        <v>117</v>
      </c>
      <c r="B28" s="143" t="s">
        <v>103</v>
      </c>
      <c r="C28" s="143" t="s">
        <v>104</v>
      </c>
      <c r="D28" s="143" t="s">
        <v>105</v>
      </c>
      <c r="E28" s="143" t="s">
        <v>106</v>
      </c>
      <c r="F28" s="143" t="s">
        <v>107</v>
      </c>
      <c r="G28" s="143" t="s">
        <v>108</v>
      </c>
      <c r="H28" s="143" t="s">
        <v>109</v>
      </c>
      <c r="I28" s="143" t="s">
        <v>110</v>
      </c>
      <c r="J28" s="143" t="s">
        <v>111</v>
      </c>
      <c r="K28" s="143" t="s">
        <v>118</v>
      </c>
      <c r="L28" s="143" t="s">
        <v>113</v>
      </c>
      <c r="M28" s="144" t="s">
        <v>114</v>
      </c>
    </row>
    <row r="29" spans="1:13" x14ac:dyDescent="0.15">
      <c r="A29" s="151" t="str">
        <f>IF('Algemene informatie'!B10=0,"",'Algemene informatie'!B10)</f>
        <v/>
      </c>
      <c r="B29" s="146">
        <f>'Begroting penvoerder'!B24</f>
        <v>0</v>
      </c>
      <c r="C29" s="146">
        <f>'Begroting penvoerder'!C24</f>
        <v>0</v>
      </c>
      <c r="D29" s="101">
        <f>'Begroting penvoerder'!D24</f>
        <v>0</v>
      </c>
      <c r="E29" s="101">
        <f>'Begroting penvoerder'!E24</f>
        <v>0</v>
      </c>
      <c r="F29" s="101">
        <f>'Begroting penvoerder'!F24</f>
        <v>0</v>
      </c>
      <c r="G29" s="101">
        <f>'Begroting penvoerder'!G24</f>
        <v>0</v>
      </c>
      <c r="H29" s="101">
        <f>'Begroting penvoerder'!H24</f>
        <v>0</v>
      </c>
      <c r="I29" s="101">
        <f>'Begroting penvoerder'!I24</f>
        <v>0</v>
      </c>
      <c r="J29" s="101">
        <f>'Begroting penvoerder'!J24</f>
        <v>0</v>
      </c>
      <c r="K29" s="101">
        <f>'Begroting penvoerder'!K24</f>
        <v>0</v>
      </c>
      <c r="L29" s="101">
        <f>'Begroting penvoerder'!L24</f>
        <v>0</v>
      </c>
      <c r="M29" s="147">
        <f>'Begroting penvoerder'!M24</f>
        <v>0</v>
      </c>
    </row>
    <row r="30" spans="1:13" x14ac:dyDescent="0.15">
      <c r="A30" s="151" t="str">
        <f>IF('Algemene informatie'!B11=0,"",'Algemene informatie'!B11)</f>
        <v/>
      </c>
      <c r="B30" s="146">
        <f>'Begroting pp 2 '!B24</f>
        <v>0</v>
      </c>
      <c r="C30" s="146">
        <f>'Begroting pp 2 '!C24</f>
        <v>0</v>
      </c>
      <c r="D30" s="101">
        <f>'Begroting pp 2 '!D24</f>
        <v>0</v>
      </c>
      <c r="E30" s="101">
        <f>'Begroting pp 2 '!E24</f>
        <v>0</v>
      </c>
      <c r="F30" s="101">
        <f>'Begroting pp 2 '!F24</f>
        <v>0</v>
      </c>
      <c r="G30" s="101">
        <f>'Begroting pp 2 '!G24</f>
        <v>0</v>
      </c>
      <c r="H30" s="101">
        <f>'Begroting pp 2 '!H24</f>
        <v>0</v>
      </c>
      <c r="I30" s="101">
        <f>'Begroting pp 2 '!I24</f>
        <v>0</v>
      </c>
      <c r="J30" s="101">
        <f>'Begroting pp 2 '!J24</f>
        <v>0</v>
      </c>
      <c r="K30" s="101">
        <f>'Begroting pp 2 '!K24</f>
        <v>0</v>
      </c>
      <c r="L30" s="101">
        <f>'Begroting pp 2 '!L24</f>
        <v>0</v>
      </c>
      <c r="M30" s="147">
        <f>'Begroting pp 2 '!M24</f>
        <v>0</v>
      </c>
    </row>
    <row r="31" spans="1:13" x14ac:dyDescent="0.15">
      <c r="A31" s="151" t="str">
        <f>IF('Algemene informatie'!B12=0,"",'Algemene informatie'!B12)</f>
        <v/>
      </c>
      <c r="B31" s="146">
        <f>'Begroting pp 3'!B24</f>
        <v>0</v>
      </c>
      <c r="C31" s="146">
        <f>'Begroting pp 3'!C24</f>
        <v>0</v>
      </c>
      <c r="D31" s="101">
        <f>'Begroting pp 3'!D24</f>
        <v>0</v>
      </c>
      <c r="E31" s="101">
        <f>'Begroting pp 3'!E24</f>
        <v>0</v>
      </c>
      <c r="F31" s="101">
        <f>'Begroting pp 3'!F24</f>
        <v>0</v>
      </c>
      <c r="G31" s="101">
        <f>'Begroting pp 3'!G24</f>
        <v>0</v>
      </c>
      <c r="H31" s="101">
        <f>'Begroting pp 3'!H24</f>
        <v>0</v>
      </c>
      <c r="I31" s="101">
        <f>'Begroting pp 3'!I24</f>
        <v>0</v>
      </c>
      <c r="J31" s="101">
        <f>'Begroting pp 3'!J24</f>
        <v>0</v>
      </c>
      <c r="K31" s="101">
        <f>'Begroting pp 3'!K24</f>
        <v>0</v>
      </c>
      <c r="L31" s="101">
        <f>'Begroting pp 3'!L24</f>
        <v>0</v>
      </c>
      <c r="M31" s="147">
        <f>'Begroting pp 3'!M24</f>
        <v>0</v>
      </c>
    </row>
    <row r="32" spans="1:13" x14ac:dyDescent="0.15">
      <c r="A32" s="151" t="str">
        <f>IF('Algemene informatie'!B13=0,"",'Algemene informatie'!B13)</f>
        <v/>
      </c>
      <c r="B32" s="146">
        <f>'Begroting pp 4'!B24</f>
        <v>0</v>
      </c>
      <c r="C32" s="146">
        <f>'Begroting pp 4'!C24</f>
        <v>0</v>
      </c>
      <c r="D32" s="101">
        <f>'Begroting pp 4'!D24</f>
        <v>0</v>
      </c>
      <c r="E32" s="101">
        <f>'Begroting pp 4'!E24</f>
        <v>0</v>
      </c>
      <c r="F32" s="101">
        <f>'Begroting pp 4'!F24</f>
        <v>0</v>
      </c>
      <c r="G32" s="101">
        <f>'Begroting pp 4'!G24</f>
        <v>0</v>
      </c>
      <c r="H32" s="101">
        <f>'Begroting pp 4'!H24</f>
        <v>0</v>
      </c>
      <c r="I32" s="101">
        <f>'Begroting pp 4'!I24</f>
        <v>0</v>
      </c>
      <c r="J32" s="101">
        <f>'Begroting pp 4'!J24</f>
        <v>0</v>
      </c>
      <c r="K32" s="101">
        <f>'Begroting pp 4'!K24</f>
        <v>0</v>
      </c>
      <c r="L32" s="101">
        <f>'Begroting pp 4'!L24</f>
        <v>0</v>
      </c>
      <c r="M32" s="147">
        <f>'Begroting pp 4'!M24</f>
        <v>0</v>
      </c>
    </row>
    <row r="33" spans="1:13" x14ac:dyDescent="0.15">
      <c r="A33" s="151" t="str">
        <f>IF('Algemene informatie'!B14=0,"",'Algemene informatie'!B14)</f>
        <v/>
      </c>
      <c r="B33" s="146">
        <f>'Begroting pp 5'!B24</f>
        <v>0</v>
      </c>
      <c r="C33" s="146">
        <f>'Begroting pp 5'!C24</f>
        <v>0</v>
      </c>
      <c r="D33" s="101">
        <f>'Begroting pp 5'!D24</f>
        <v>0</v>
      </c>
      <c r="E33" s="101">
        <f>'Begroting pp 5'!E24</f>
        <v>0</v>
      </c>
      <c r="F33" s="101">
        <f>'Begroting pp 5'!F24</f>
        <v>0</v>
      </c>
      <c r="G33" s="101">
        <f>'Begroting pp 5'!G24</f>
        <v>0</v>
      </c>
      <c r="H33" s="101">
        <f>'Begroting pp 5'!H24</f>
        <v>0</v>
      </c>
      <c r="I33" s="101">
        <f>'Begroting pp 5'!I24</f>
        <v>0</v>
      </c>
      <c r="J33" s="101">
        <f>'Begroting pp 5'!J24</f>
        <v>0</v>
      </c>
      <c r="K33" s="101">
        <f>'Begroting pp 5'!K24</f>
        <v>0</v>
      </c>
      <c r="L33" s="101">
        <f>'Begroting pp 5'!L24</f>
        <v>0</v>
      </c>
      <c r="M33" s="147">
        <f>'Begroting pp 5'!M24</f>
        <v>0</v>
      </c>
    </row>
    <row r="34" spans="1:13" x14ac:dyDescent="0.15">
      <c r="A34" s="151" t="str">
        <f>IF('Algemene informatie'!B15=0,"",'Algemene informatie'!B15)</f>
        <v/>
      </c>
      <c r="B34" s="146">
        <f>'Begroting pp 6'!B24</f>
        <v>0</v>
      </c>
      <c r="C34" s="146">
        <f>'Begroting pp 6'!C24</f>
        <v>0</v>
      </c>
      <c r="D34" s="101">
        <f>'Begroting pp 6'!D24</f>
        <v>0</v>
      </c>
      <c r="E34" s="101">
        <f>'Begroting pp 6'!E24</f>
        <v>0</v>
      </c>
      <c r="F34" s="101">
        <f>'Begroting pp 6'!F24</f>
        <v>0</v>
      </c>
      <c r="G34" s="101">
        <f>'Begroting pp 6'!G24</f>
        <v>0</v>
      </c>
      <c r="H34" s="101">
        <f>'Begroting pp 6'!H24</f>
        <v>0</v>
      </c>
      <c r="I34" s="101">
        <f>'Begroting pp 6'!I24</f>
        <v>0</v>
      </c>
      <c r="J34" s="101">
        <f>'Begroting pp 6'!J24</f>
        <v>0</v>
      </c>
      <c r="K34" s="101">
        <f>'Begroting pp 6'!K24</f>
        <v>0</v>
      </c>
      <c r="L34" s="101">
        <f>'Begroting pp 6'!L24</f>
        <v>0</v>
      </c>
      <c r="M34" s="147">
        <f>'Begroting pp 6'!M24</f>
        <v>0</v>
      </c>
    </row>
    <row r="35" spans="1:13" x14ac:dyDescent="0.15">
      <c r="A35" s="151" t="str">
        <f>IF('Algemene informatie'!B16=0,"",'Algemene informatie'!B16)</f>
        <v/>
      </c>
      <c r="B35" s="146">
        <f>'Begroting pp 7'!B24</f>
        <v>0</v>
      </c>
      <c r="C35" s="146">
        <f>'Begroting pp 7'!C24</f>
        <v>0</v>
      </c>
      <c r="D35" s="101">
        <f>'Begroting pp 7'!D24</f>
        <v>0</v>
      </c>
      <c r="E35" s="101">
        <f>'Begroting pp 7'!E24</f>
        <v>0</v>
      </c>
      <c r="F35" s="101">
        <f>'Begroting pp 7'!F24</f>
        <v>0</v>
      </c>
      <c r="G35" s="101">
        <f>'Begroting pp 7'!G24</f>
        <v>0</v>
      </c>
      <c r="H35" s="101">
        <f>'Begroting pp 7'!H24</f>
        <v>0</v>
      </c>
      <c r="I35" s="101">
        <f>'Begroting pp 7'!I24</f>
        <v>0</v>
      </c>
      <c r="J35" s="101">
        <f>'Begroting pp 7'!J24</f>
        <v>0</v>
      </c>
      <c r="K35" s="101">
        <f>'Begroting pp 7'!K24</f>
        <v>0</v>
      </c>
      <c r="L35" s="101">
        <f>'Begroting pp 7'!L24</f>
        <v>0</v>
      </c>
      <c r="M35" s="147">
        <f>'Begroting pp 7'!M24</f>
        <v>0</v>
      </c>
    </row>
    <row r="36" spans="1:13" x14ac:dyDescent="0.15">
      <c r="A36" s="151" t="str">
        <f>IF('Algemene informatie'!B17=0,"",'Algemene informatie'!B17)</f>
        <v/>
      </c>
      <c r="B36" s="146">
        <f>'Begroting pp 8'!B24</f>
        <v>0</v>
      </c>
      <c r="C36" s="146">
        <f>'Begroting pp 8'!C24</f>
        <v>0</v>
      </c>
      <c r="D36" s="101">
        <f>'Begroting pp 8'!D24</f>
        <v>0</v>
      </c>
      <c r="E36" s="101">
        <f>'Begroting pp 8'!E24</f>
        <v>0</v>
      </c>
      <c r="F36" s="101">
        <f>'Begroting pp 8'!F24</f>
        <v>0</v>
      </c>
      <c r="G36" s="101">
        <f>'Begroting pp 8'!G24</f>
        <v>0</v>
      </c>
      <c r="H36" s="101">
        <f>'Begroting pp 8'!H24</f>
        <v>0</v>
      </c>
      <c r="I36" s="101">
        <f>'Begroting pp 8'!I24</f>
        <v>0</v>
      </c>
      <c r="J36" s="101">
        <f>'Begroting pp 8'!J24</f>
        <v>0</v>
      </c>
      <c r="K36" s="101">
        <f>'Begroting pp 8'!K24</f>
        <v>0</v>
      </c>
      <c r="L36" s="101">
        <f>'Begroting pp 8'!L24</f>
        <v>0</v>
      </c>
      <c r="M36" s="147">
        <f>'Begroting pp 8'!M24</f>
        <v>0</v>
      </c>
    </row>
    <row r="37" spans="1:13" x14ac:dyDescent="0.15">
      <c r="A37" s="151" t="str">
        <f>IF('Algemene informatie'!B18=0,"",'Algemene informatie'!B18)</f>
        <v/>
      </c>
      <c r="B37" s="146">
        <f>'Begroting pp 9'!B24</f>
        <v>0</v>
      </c>
      <c r="C37" s="146">
        <f>'Begroting pp 9'!C24</f>
        <v>0</v>
      </c>
      <c r="D37" s="101">
        <f>'Begroting pp 9'!D24</f>
        <v>0</v>
      </c>
      <c r="E37" s="101">
        <f>'Begroting pp 9'!E24</f>
        <v>0</v>
      </c>
      <c r="F37" s="101">
        <f>'Begroting pp 9'!F24</f>
        <v>0</v>
      </c>
      <c r="G37" s="101">
        <f>'Begroting pp 9'!G24</f>
        <v>0</v>
      </c>
      <c r="H37" s="101">
        <f>'Begroting pp 9'!H24</f>
        <v>0</v>
      </c>
      <c r="I37" s="101">
        <f>'Begroting pp 9'!I24</f>
        <v>0</v>
      </c>
      <c r="J37" s="101">
        <f>'Begroting pp 9'!J24</f>
        <v>0</v>
      </c>
      <c r="K37" s="101">
        <f>'Begroting pp 9'!K24</f>
        <v>0</v>
      </c>
      <c r="L37" s="101">
        <f>'Begroting pp 9'!L24</f>
        <v>0</v>
      </c>
      <c r="M37" s="147">
        <f>'Begroting pp 9'!M24</f>
        <v>0</v>
      </c>
    </row>
    <row r="38" spans="1:13" x14ac:dyDescent="0.15">
      <c r="A38" s="151" t="str">
        <f>IF('Algemene informatie'!B19=0,"",'Algemene informatie'!B19)</f>
        <v/>
      </c>
      <c r="B38" s="146">
        <f>'Begroting pp 10'!B24</f>
        <v>0</v>
      </c>
      <c r="C38" s="146">
        <f>'Begroting pp 10'!C24</f>
        <v>0</v>
      </c>
      <c r="D38" s="101">
        <f>'Begroting pp 10'!D24</f>
        <v>0</v>
      </c>
      <c r="E38" s="101">
        <f>'Begroting pp 10'!E24</f>
        <v>0</v>
      </c>
      <c r="F38" s="101">
        <f>'Begroting pp 10'!F24</f>
        <v>0</v>
      </c>
      <c r="G38" s="101">
        <f>'Begroting pp 10'!G24</f>
        <v>0</v>
      </c>
      <c r="H38" s="101">
        <f>'Begroting pp 10'!H24</f>
        <v>0</v>
      </c>
      <c r="I38" s="101">
        <f>'Begroting pp 10'!I24</f>
        <v>0</v>
      </c>
      <c r="J38" s="101">
        <f>'Begroting pp 10'!J24</f>
        <v>0</v>
      </c>
      <c r="K38" s="101">
        <f>'Begroting pp 10'!K24</f>
        <v>0</v>
      </c>
      <c r="L38" s="101">
        <f>'Begroting pp 10'!L24</f>
        <v>0</v>
      </c>
      <c r="M38" s="147">
        <f>'Begroting pp 10'!M24</f>
        <v>0</v>
      </c>
    </row>
    <row r="39" spans="1:13" x14ac:dyDescent="0.15">
      <c r="A39" s="148" t="s">
        <v>62</v>
      </c>
      <c r="B39" s="103">
        <f>SUM(B29:B38)</f>
        <v>0</v>
      </c>
      <c r="C39" s="103">
        <f t="shared" ref="C39:M39" si="2">SUM(C29:C38)</f>
        <v>0</v>
      </c>
      <c r="D39" s="103">
        <f t="shared" si="2"/>
        <v>0</v>
      </c>
      <c r="E39" s="103">
        <f t="shared" si="2"/>
        <v>0</v>
      </c>
      <c r="F39" s="103">
        <f t="shared" si="2"/>
        <v>0</v>
      </c>
      <c r="G39" s="103">
        <f t="shared" si="2"/>
        <v>0</v>
      </c>
      <c r="H39" s="103">
        <f t="shared" si="2"/>
        <v>0</v>
      </c>
      <c r="I39" s="103">
        <f t="shared" si="2"/>
        <v>0</v>
      </c>
      <c r="J39" s="103">
        <f t="shared" si="2"/>
        <v>0</v>
      </c>
      <c r="K39" s="103">
        <f t="shared" si="2"/>
        <v>0</v>
      </c>
      <c r="L39" s="103">
        <f t="shared" si="2"/>
        <v>0</v>
      </c>
      <c r="M39" s="103">
        <f t="shared" si="2"/>
        <v>0</v>
      </c>
    </row>
    <row r="41" spans="1:13" ht="18" x14ac:dyDescent="0.15">
      <c r="A41" s="275" t="s">
        <v>119</v>
      </c>
      <c r="B41" s="276"/>
      <c r="C41" s="276"/>
      <c r="D41" s="276"/>
      <c r="E41" s="276"/>
      <c r="F41" s="276"/>
      <c r="G41" s="276"/>
      <c r="H41" s="277"/>
    </row>
    <row r="42" spans="1:13" ht="13.5" customHeight="1" x14ac:dyDescent="0.15">
      <c r="A42" s="142" t="str">
        <f>A29</f>
        <v/>
      </c>
      <c r="B42" s="143" t="s">
        <v>120</v>
      </c>
      <c r="C42" s="278" t="s">
        <v>121</v>
      </c>
      <c r="D42" s="279"/>
      <c r="E42" s="279"/>
      <c r="F42" s="279"/>
      <c r="G42" s="279"/>
      <c r="H42" s="279"/>
      <c r="I42" s="279"/>
      <c r="J42" s="279"/>
      <c r="K42" s="279"/>
      <c r="L42" s="279"/>
      <c r="M42" s="280"/>
    </row>
    <row r="43" spans="1:13" ht="33.75" x14ac:dyDescent="0.15">
      <c r="A43" s="160" t="s">
        <v>122</v>
      </c>
      <c r="B43" s="161">
        <f>D29</f>
        <v>0</v>
      </c>
      <c r="C43" s="265"/>
      <c r="D43" s="266"/>
      <c r="E43" s="266"/>
      <c r="F43" s="266"/>
      <c r="G43" s="266"/>
      <c r="H43" s="266"/>
      <c r="I43" s="266"/>
      <c r="J43" s="266"/>
      <c r="K43" s="266"/>
      <c r="L43" s="266"/>
      <c r="M43" s="267"/>
    </row>
    <row r="44" spans="1:13" ht="33.75" x14ac:dyDescent="0.15">
      <c r="A44" s="143" t="s">
        <v>123</v>
      </c>
      <c r="B44" s="161">
        <f>E29</f>
        <v>0</v>
      </c>
      <c r="C44" s="265"/>
      <c r="D44" s="266"/>
      <c r="E44" s="266"/>
      <c r="F44" s="266"/>
      <c r="G44" s="266"/>
      <c r="H44" s="266"/>
      <c r="I44" s="266"/>
      <c r="J44" s="266"/>
      <c r="K44" s="266"/>
      <c r="L44" s="266"/>
      <c r="M44" s="267"/>
    </row>
    <row r="45" spans="1:13" ht="33.75" x14ac:dyDescent="0.15">
      <c r="A45" s="143" t="s">
        <v>107</v>
      </c>
      <c r="B45" s="161">
        <f>F29</f>
        <v>0</v>
      </c>
      <c r="C45" s="265"/>
      <c r="D45" s="266"/>
      <c r="E45" s="266"/>
      <c r="F45" s="266"/>
      <c r="G45" s="266"/>
      <c r="H45" s="266"/>
      <c r="I45" s="266"/>
      <c r="J45" s="266"/>
      <c r="K45" s="266"/>
      <c r="L45" s="266"/>
      <c r="M45" s="267"/>
    </row>
    <row r="46" spans="1:13" ht="33.75" x14ac:dyDescent="0.15">
      <c r="A46" s="143" t="s">
        <v>124</v>
      </c>
      <c r="B46" s="161">
        <f>G29</f>
        <v>0</v>
      </c>
      <c r="C46" s="265"/>
      <c r="D46" s="266"/>
      <c r="E46" s="266"/>
      <c r="F46" s="266"/>
      <c r="G46" s="266"/>
      <c r="H46" s="266"/>
      <c r="I46" s="266"/>
      <c r="J46" s="266"/>
      <c r="K46" s="266"/>
      <c r="L46" s="266"/>
      <c r="M46" s="267"/>
    </row>
    <row r="47" spans="1:13" ht="22.5" x14ac:dyDescent="0.15">
      <c r="A47" s="143" t="s">
        <v>109</v>
      </c>
      <c r="B47" s="161">
        <f>H29</f>
        <v>0</v>
      </c>
      <c r="C47" s="265"/>
      <c r="D47" s="266"/>
      <c r="E47" s="266"/>
      <c r="F47" s="266"/>
      <c r="G47" s="266"/>
      <c r="H47" s="266"/>
      <c r="I47" s="266"/>
      <c r="J47" s="266"/>
      <c r="K47" s="266"/>
      <c r="L47" s="266"/>
      <c r="M47" s="267"/>
    </row>
    <row r="48" spans="1:13" ht="22.5" x14ac:dyDescent="0.15">
      <c r="A48" s="143" t="s">
        <v>110</v>
      </c>
      <c r="B48" s="161">
        <f>I29</f>
        <v>0</v>
      </c>
      <c r="C48" s="265"/>
      <c r="D48" s="266"/>
      <c r="E48" s="266"/>
      <c r="F48" s="266"/>
      <c r="G48" s="266"/>
      <c r="H48" s="266"/>
      <c r="I48" s="266"/>
      <c r="J48" s="266"/>
      <c r="K48" s="266"/>
      <c r="L48" s="266"/>
      <c r="M48" s="267"/>
    </row>
    <row r="49" spans="1:13" ht="33.75" x14ac:dyDescent="0.15">
      <c r="A49" s="143" t="s">
        <v>125</v>
      </c>
      <c r="B49" s="161">
        <f>J29</f>
        <v>0</v>
      </c>
      <c r="C49" s="265"/>
      <c r="D49" s="266"/>
      <c r="E49" s="266"/>
      <c r="F49" s="266"/>
      <c r="G49" s="266"/>
      <c r="H49" s="266"/>
      <c r="I49" s="266"/>
      <c r="J49" s="266"/>
      <c r="K49" s="266"/>
      <c r="L49" s="266"/>
      <c r="M49" s="267"/>
    </row>
    <row r="50" spans="1:13" ht="22.5" x14ac:dyDescent="0.15">
      <c r="A50" s="143" t="s">
        <v>126</v>
      </c>
      <c r="B50" s="161">
        <f>L29</f>
        <v>0</v>
      </c>
      <c r="C50" s="191"/>
      <c r="D50" s="192"/>
      <c r="E50" s="192"/>
      <c r="F50" s="192"/>
      <c r="G50" s="192"/>
      <c r="H50" s="192"/>
      <c r="I50" s="192"/>
      <c r="J50" s="192"/>
      <c r="K50" s="192"/>
      <c r="L50" s="192"/>
      <c r="M50" s="193"/>
    </row>
    <row r="51" spans="1:13" x14ac:dyDescent="0.15">
      <c r="C51" s="162"/>
      <c r="D51" s="162"/>
      <c r="E51" s="162"/>
      <c r="F51" s="162"/>
      <c r="G51" s="162"/>
      <c r="H51" s="162"/>
      <c r="I51" s="162"/>
      <c r="J51" s="162"/>
      <c r="K51" s="162"/>
      <c r="L51" s="162"/>
      <c r="M51" s="162"/>
    </row>
    <row r="52" spans="1:13" x14ac:dyDescent="0.15">
      <c r="A52" s="142" t="str">
        <f>A30</f>
        <v/>
      </c>
      <c r="B52" s="143" t="s">
        <v>120</v>
      </c>
      <c r="C52" s="268" t="str">
        <f>$C$42</f>
        <v>Geef per kostenpost een specificatie en een inhoudelijke toelichting</v>
      </c>
      <c r="D52" s="269"/>
      <c r="E52" s="269"/>
      <c r="F52" s="269"/>
      <c r="G52" s="269"/>
      <c r="H52" s="269"/>
      <c r="I52" s="269"/>
      <c r="J52" s="269"/>
      <c r="K52" s="269"/>
      <c r="L52" s="269"/>
      <c r="M52" s="270"/>
    </row>
    <row r="53" spans="1:13" ht="33.75" x14ac:dyDescent="0.15">
      <c r="A53" s="160" t="s">
        <v>122</v>
      </c>
      <c r="B53" s="161">
        <f>D30</f>
        <v>0</v>
      </c>
      <c r="C53" s="265"/>
      <c r="D53" s="266"/>
      <c r="E53" s="266"/>
      <c r="F53" s="266"/>
      <c r="G53" s="266"/>
      <c r="H53" s="266"/>
      <c r="I53" s="266"/>
      <c r="J53" s="266"/>
      <c r="K53" s="266"/>
      <c r="L53" s="266"/>
      <c r="M53" s="267"/>
    </row>
    <row r="54" spans="1:13" ht="33.75" x14ac:dyDescent="0.15">
      <c r="A54" s="143" t="s">
        <v>123</v>
      </c>
      <c r="B54" s="161">
        <f>E30</f>
        <v>0</v>
      </c>
      <c r="C54" s="265"/>
      <c r="D54" s="266"/>
      <c r="E54" s="266"/>
      <c r="F54" s="266"/>
      <c r="G54" s="266"/>
      <c r="H54" s="266"/>
      <c r="I54" s="266"/>
      <c r="J54" s="266"/>
      <c r="K54" s="266"/>
      <c r="L54" s="266"/>
      <c r="M54" s="267"/>
    </row>
    <row r="55" spans="1:13" ht="33.75" x14ac:dyDescent="0.15">
      <c r="A55" s="143" t="s">
        <v>107</v>
      </c>
      <c r="B55" s="161">
        <f>F30</f>
        <v>0</v>
      </c>
      <c r="C55" s="265"/>
      <c r="D55" s="266"/>
      <c r="E55" s="266"/>
      <c r="F55" s="266"/>
      <c r="G55" s="266"/>
      <c r="H55" s="266"/>
      <c r="I55" s="266"/>
      <c r="J55" s="266"/>
      <c r="K55" s="266"/>
      <c r="L55" s="266"/>
      <c r="M55" s="267"/>
    </row>
    <row r="56" spans="1:13" ht="33.75" x14ac:dyDescent="0.15">
      <c r="A56" s="143" t="s">
        <v>124</v>
      </c>
      <c r="B56" s="161">
        <f>G30</f>
        <v>0</v>
      </c>
      <c r="C56" s="265"/>
      <c r="D56" s="266"/>
      <c r="E56" s="266"/>
      <c r="F56" s="266"/>
      <c r="G56" s="266"/>
      <c r="H56" s="266"/>
      <c r="I56" s="266"/>
      <c r="J56" s="266"/>
      <c r="K56" s="266"/>
      <c r="L56" s="266"/>
      <c r="M56" s="267"/>
    </row>
    <row r="57" spans="1:13" ht="22.5" x14ac:dyDescent="0.15">
      <c r="A57" s="143" t="s">
        <v>109</v>
      </c>
      <c r="B57" s="161">
        <f>H30</f>
        <v>0</v>
      </c>
      <c r="C57" s="265"/>
      <c r="D57" s="266"/>
      <c r="E57" s="266"/>
      <c r="F57" s="266"/>
      <c r="G57" s="266"/>
      <c r="H57" s="266"/>
      <c r="I57" s="266"/>
      <c r="J57" s="266"/>
      <c r="K57" s="266"/>
      <c r="L57" s="266"/>
      <c r="M57" s="267"/>
    </row>
    <row r="58" spans="1:13" ht="22.5" x14ac:dyDescent="0.15">
      <c r="A58" s="143" t="s">
        <v>110</v>
      </c>
      <c r="B58" s="161">
        <f>I30</f>
        <v>0</v>
      </c>
      <c r="C58" s="265"/>
      <c r="D58" s="266"/>
      <c r="E58" s="266"/>
      <c r="F58" s="266"/>
      <c r="G58" s="266"/>
      <c r="H58" s="266"/>
      <c r="I58" s="266"/>
      <c r="J58" s="266"/>
      <c r="K58" s="266"/>
      <c r="L58" s="266"/>
      <c r="M58" s="267"/>
    </row>
    <row r="59" spans="1:13" ht="33.75" x14ac:dyDescent="0.15">
      <c r="A59" s="143" t="s">
        <v>125</v>
      </c>
      <c r="B59" s="161">
        <f>J30</f>
        <v>0</v>
      </c>
      <c r="C59" s="265"/>
      <c r="D59" s="266"/>
      <c r="E59" s="266"/>
      <c r="F59" s="266"/>
      <c r="G59" s="266"/>
      <c r="H59" s="266"/>
      <c r="I59" s="266"/>
      <c r="J59" s="266"/>
      <c r="K59" s="266"/>
      <c r="L59" s="266"/>
      <c r="M59" s="267"/>
    </row>
    <row r="60" spans="1:13" ht="22.5" x14ac:dyDescent="0.15">
      <c r="A60" s="143" t="s">
        <v>126</v>
      </c>
      <c r="B60" s="161">
        <f>L30</f>
        <v>0</v>
      </c>
      <c r="C60" s="265"/>
      <c r="D60" s="266"/>
      <c r="E60" s="266"/>
      <c r="F60" s="266"/>
      <c r="G60" s="266"/>
      <c r="H60" s="266"/>
      <c r="I60" s="266"/>
      <c r="J60" s="266"/>
      <c r="K60" s="266"/>
      <c r="L60" s="266"/>
      <c r="M60" s="267"/>
    </row>
    <row r="61" spans="1:13" x14ac:dyDescent="0.15">
      <c r="C61" s="162"/>
      <c r="D61" s="162"/>
      <c r="E61" s="162"/>
      <c r="F61" s="162"/>
      <c r="G61" s="162"/>
      <c r="H61" s="162"/>
      <c r="I61" s="162"/>
      <c r="J61" s="162"/>
      <c r="K61" s="162"/>
      <c r="L61" s="162"/>
      <c r="M61" s="162"/>
    </row>
    <row r="62" spans="1:13" x14ac:dyDescent="0.15">
      <c r="A62" s="142" t="str">
        <f>A31</f>
        <v/>
      </c>
      <c r="B62" s="143" t="s">
        <v>120</v>
      </c>
      <c r="C62" s="268" t="str">
        <f>$C$42</f>
        <v>Geef per kostenpost een specificatie en een inhoudelijke toelichting</v>
      </c>
      <c r="D62" s="269"/>
      <c r="E62" s="269"/>
      <c r="F62" s="269"/>
      <c r="G62" s="269"/>
      <c r="H62" s="269"/>
      <c r="I62" s="269"/>
      <c r="J62" s="269"/>
      <c r="K62" s="269"/>
      <c r="L62" s="269"/>
      <c r="M62" s="270"/>
    </row>
    <row r="63" spans="1:13" ht="33.75" x14ac:dyDescent="0.15">
      <c r="A63" s="160" t="s">
        <v>122</v>
      </c>
      <c r="B63" s="161">
        <f>D31</f>
        <v>0</v>
      </c>
      <c r="C63" s="265"/>
      <c r="D63" s="266"/>
      <c r="E63" s="266"/>
      <c r="F63" s="266"/>
      <c r="G63" s="266"/>
      <c r="H63" s="266"/>
      <c r="I63" s="266"/>
      <c r="J63" s="266"/>
      <c r="K63" s="266"/>
      <c r="L63" s="266"/>
      <c r="M63" s="267"/>
    </row>
    <row r="64" spans="1:13" ht="33.75" x14ac:dyDescent="0.15">
      <c r="A64" s="143" t="s">
        <v>123</v>
      </c>
      <c r="B64" s="161">
        <f>E31</f>
        <v>0</v>
      </c>
      <c r="C64" s="265"/>
      <c r="D64" s="266"/>
      <c r="E64" s="266"/>
      <c r="F64" s="266"/>
      <c r="G64" s="266"/>
      <c r="H64" s="266"/>
      <c r="I64" s="266"/>
      <c r="J64" s="266"/>
      <c r="K64" s="266"/>
      <c r="L64" s="266"/>
      <c r="M64" s="267"/>
    </row>
    <row r="65" spans="1:13" ht="33.75" x14ac:dyDescent="0.15">
      <c r="A65" s="143" t="s">
        <v>107</v>
      </c>
      <c r="B65" s="161">
        <f>F31</f>
        <v>0</v>
      </c>
      <c r="C65" s="265"/>
      <c r="D65" s="266"/>
      <c r="E65" s="266"/>
      <c r="F65" s="266"/>
      <c r="G65" s="266"/>
      <c r="H65" s="266"/>
      <c r="I65" s="266"/>
      <c r="J65" s="266"/>
      <c r="K65" s="266"/>
      <c r="L65" s="266"/>
      <c r="M65" s="267"/>
    </row>
    <row r="66" spans="1:13" ht="33.75" x14ac:dyDescent="0.15">
      <c r="A66" s="143" t="s">
        <v>124</v>
      </c>
      <c r="B66" s="161">
        <f>G31</f>
        <v>0</v>
      </c>
      <c r="C66" s="265"/>
      <c r="D66" s="266"/>
      <c r="E66" s="266"/>
      <c r="F66" s="266"/>
      <c r="G66" s="266"/>
      <c r="H66" s="266"/>
      <c r="I66" s="266"/>
      <c r="J66" s="266"/>
      <c r="K66" s="266"/>
      <c r="L66" s="266"/>
      <c r="M66" s="267"/>
    </row>
    <row r="67" spans="1:13" ht="22.5" x14ac:dyDescent="0.15">
      <c r="A67" s="143" t="s">
        <v>109</v>
      </c>
      <c r="B67" s="161">
        <f>H31</f>
        <v>0</v>
      </c>
      <c r="C67" s="265"/>
      <c r="D67" s="266"/>
      <c r="E67" s="266"/>
      <c r="F67" s="266"/>
      <c r="G67" s="266"/>
      <c r="H67" s="266"/>
      <c r="I67" s="266"/>
      <c r="J67" s="266"/>
      <c r="K67" s="266"/>
      <c r="L67" s="266"/>
      <c r="M67" s="267"/>
    </row>
    <row r="68" spans="1:13" ht="22.5" x14ac:dyDescent="0.15">
      <c r="A68" s="143" t="s">
        <v>110</v>
      </c>
      <c r="B68" s="161">
        <f>I31</f>
        <v>0</v>
      </c>
      <c r="C68" s="265"/>
      <c r="D68" s="266"/>
      <c r="E68" s="266"/>
      <c r="F68" s="266"/>
      <c r="G68" s="266"/>
      <c r="H68" s="266"/>
      <c r="I68" s="266"/>
      <c r="J68" s="266"/>
      <c r="K68" s="266"/>
      <c r="L68" s="266"/>
      <c r="M68" s="267"/>
    </row>
    <row r="69" spans="1:13" ht="33.75" x14ac:dyDescent="0.15">
      <c r="A69" s="143" t="s">
        <v>125</v>
      </c>
      <c r="B69" s="161">
        <f>J31</f>
        <v>0</v>
      </c>
      <c r="C69" s="265"/>
      <c r="D69" s="266"/>
      <c r="E69" s="266"/>
      <c r="F69" s="266"/>
      <c r="G69" s="266"/>
      <c r="H69" s="266"/>
      <c r="I69" s="266"/>
      <c r="J69" s="266"/>
      <c r="K69" s="266"/>
      <c r="L69" s="266"/>
      <c r="M69" s="267"/>
    </row>
    <row r="70" spans="1:13" ht="22.5" x14ac:dyDescent="0.15">
      <c r="A70" s="143" t="s">
        <v>126</v>
      </c>
      <c r="B70" s="161">
        <f>L31</f>
        <v>0</v>
      </c>
      <c r="C70" s="265"/>
      <c r="D70" s="266"/>
      <c r="E70" s="266"/>
      <c r="F70" s="266"/>
      <c r="G70" s="266"/>
      <c r="H70" s="266"/>
      <c r="I70" s="266"/>
      <c r="J70" s="266"/>
      <c r="K70" s="266"/>
      <c r="L70" s="266"/>
      <c r="M70" s="267"/>
    </row>
    <row r="71" spans="1:13" x14ac:dyDescent="0.15">
      <c r="C71" s="162"/>
      <c r="D71" s="162"/>
      <c r="E71" s="162"/>
      <c r="F71" s="162"/>
      <c r="G71" s="162"/>
      <c r="H71" s="162"/>
      <c r="I71" s="162"/>
      <c r="J71" s="162"/>
      <c r="K71" s="162"/>
      <c r="L71" s="162"/>
      <c r="M71" s="162"/>
    </row>
    <row r="72" spans="1:13" x14ac:dyDescent="0.15">
      <c r="A72" s="142" t="str">
        <f>A32</f>
        <v/>
      </c>
      <c r="B72" s="143" t="s">
        <v>120</v>
      </c>
      <c r="C72" s="268" t="str">
        <f>$C$42</f>
        <v>Geef per kostenpost een specificatie en een inhoudelijke toelichting</v>
      </c>
      <c r="D72" s="269"/>
      <c r="E72" s="269"/>
      <c r="F72" s="269"/>
      <c r="G72" s="269"/>
      <c r="H72" s="269"/>
      <c r="I72" s="269"/>
      <c r="J72" s="269"/>
      <c r="K72" s="269"/>
      <c r="L72" s="269"/>
      <c r="M72" s="270"/>
    </row>
    <row r="73" spans="1:13" ht="33.75" x14ac:dyDescent="0.15">
      <c r="A73" s="160" t="s">
        <v>122</v>
      </c>
      <c r="B73" s="161">
        <f>D32</f>
        <v>0</v>
      </c>
      <c r="C73" s="265"/>
      <c r="D73" s="266"/>
      <c r="E73" s="266"/>
      <c r="F73" s="266"/>
      <c r="G73" s="266"/>
      <c r="H73" s="266"/>
      <c r="I73" s="266"/>
      <c r="J73" s="266"/>
      <c r="K73" s="266"/>
      <c r="L73" s="266"/>
      <c r="M73" s="267"/>
    </row>
    <row r="74" spans="1:13" ht="33.75" x14ac:dyDescent="0.15">
      <c r="A74" s="143" t="s">
        <v>123</v>
      </c>
      <c r="B74" s="161">
        <f>E32</f>
        <v>0</v>
      </c>
      <c r="C74" s="265"/>
      <c r="D74" s="266"/>
      <c r="E74" s="266"/>
      <c r="F74" s="266"/>
      <c r="G74" s="266"/>
      <c r="H74" s="266"/>
      <c r="I74" s="266"/>
      <c r="J74" s="266"/>
      <c r="K74" s="266"/>
      <c r="L74" s="266"/>
      <c r="M74" s="267"/>
    </row>
    <row r="75" spans="1:13" ht="33.75" x14ac:dyDescent="0.15">
      <c r="A75" s="143" t="s">
        <v>107</v>
      </c>
      <c r="B75" s="161">
        <f>F32</f>
        <v>0</v>
      </c>
      <c r="C75" s="265"/>
      <c r="D75" s="266"/>
      <c r="E75" s="266"/>
      <c r="F75" s="266"/>
      <c r="G75" s="266"/>
      <c r="H75" s="266"/>
      <c r="I75" s="266"/>
      <c r="J75" s="266"/>
      <c r="K75" s="266"/>
      <c r="L75" s="266"/>
      <c r="M75" s="267"/>
    </row>
    <row r="76" spans="1:13" ht="33.75" x14ac:dyDescent="0.15">
      <c r="A76" s="143" t="s">
        <v>124</v>
      </c>
      <c r="B76" s="161">
        <f>G32</f>
        <v>0</v>
      </c>
      <c r="C76" s="265"/>
      <c r="D76" s="266"/>
      <c r="E76" s="266"/>
      <c r="F76" s="266"/>
      <c r="G76" s="266"/>
      <c r="H76" s="266"/>
      <c r="I76" s="266"/>
      <c r="J76" s="266"/>
      <c r="K76" s="266"/>
      <c r="L76" s="266"/>
      <c r="M76" s="267"/>
    </row>
    <row r="77" spans="1:13" ht="22.5" x14ac:dyDescent="0.15">
      <c r="A77" s="143" t="s">
        <v>109</v>
      </c>
      <c r="B77" s="161">
        <f>H32</f>
        <v>0</v>
      </c>
      <c r="C77" s="265"/>
      <c r="D77" s="266"/>
      <c r="E77" s="266"/>
      <c r="F77" s="266"/>
      <c r="G77" s="266"/>
      <c r="H77" s="266"/>
      <c r="I77" s="266"/>
      <c r="J77" s="266"/>
      <c r="K77" s="266"/>
      <c r="L77" s="266"/>
      <c r="M77" s="267"/>
    </row>
    <row r="78" spans="1:13" ht="22.5" x14ac:dyDescent="0.15">
      <c r="A78" s="143" t="s">
        <v>110</v>
      </c>
      <c r="B78" s="161">
        <f>I32</f>
        <v>0</v>
      </c>
      <c r="C78" s="265"/>
      <c r="D78" s="266"/>
      <c r="E78" s="266"/>
      <c r="F78" s="266"/>
      <c r="G78" s="266"/>
      <c r="H78" s="266"/>
      <c r="I78" s="266"/>
      <c r="J78" s="266"/>
      <c r="K78" s="266"/>
      <c r="L78" s="266"/>
      <c r="M78" s="267"/>
    </row>
    <row r="79" spans="1:13" ht="33.75" x14ac:dyDescent="0.15">
      <c r="A79" s="143" t="s">
        <v>125</v>
      </c>
      <c r="B79" s="161">
        <f>J32</f>
        <v>0</v>
      </c>
      <c r="C79" s="265"/>
      <c r="D79" s="266"/>
      <c r="E79" s="266"/>
      <c r="F79" s="266"/>
      <c r="G79" s="266"/>
      <c r="H79" s="266"/>
      <c r="I79" s="266"/>
      <c r="J79" s="266"/>
      <c r="K79" s="266"/>
      <c r="L79" s="266"/>
      <c r="M79" s="267"/>
    </row>
    <row r="80" spans="1:13" ht="22.5" x14ac:dyDescent="0.15">
      <c r="A80" s="143" t="s">
        <v>126</v>
      </c>
      <c r="B80" s="161">
        <f>L32</f>
        <v>0</v>
      </c>
      <c r="C80" s="265"/>
      <c r="D80" s="266"/>
      <c r="E80" s="266"/>
      <c r="F80" s="266"/>
      <c r="G80" s="266"/>
      <c r="H80" s="266"/>
      <c r="I80" s="266"/>
      <c r="J80" s="266"/>
      <c r="K80" s="266"/>
      <c r="L80" s="266"/>
      <c r="M80" s="267"/>
    </row>
    <row r="81" spans="1:13" x14ac:dyDescent="0.15">
      <c r="C81" s="162"/>
      <c r="D81" s="162"/>
      <c r="E81" s="162"/>
      <c r="F81" s="162"/>
      <c r="G81" s="162"/>
      <c r="H81" s="162"/>
      <c r="I81" s="162"/>
      <c r="J81" s="162"/>
      <c r="K81" s="162"/>
      <c r="L81" s="162"/>
      <c r="M81" s="162"/>
    </row>
    <row r="82" spans="1:13" x14ac:dyDescent="0.15">
      <c r="A82" s="142" t="str">
        <f>A33</f>
        <v/>
      </c>
      <c r="B82" s="143" t="s">
        <v>120</v>
      </c>
      <c r="C82" s="268" t="str">
        <f>$C$42</f>
        <v>Geef per kostenpost een specificatie en een inhoudelijke toelichting</v>
      </c>
      <c r="D82" s="269"/>
      <c r="E82" s="269"/>
      <c r="F82" s="269"/>
      <c r="G82" s="269"/>
      <c r="H82" s="269"/>
      <c r="I82" s="269"/>
      <c r="J82" s="269"/>
      <c r="K82" s="269"/>
      <c r="L82" s="269"/>
      <c r="M82" s="270"/>
    </row>
    <row r="83" spans="1:13" ht="33.75" x14ac:dyDescent="0.15">
      <c r="A83" s="160" t="s">
        <v>122</v>
      </c>
      <c r="B83" s="161">
        <f>D33</f>
        <v>0</v>
      </c>
      <c r="C83" s="265"/>
      <c r="D83" s="266"/>
      <c r="E83" s="266"/>
      <c r="F83" s="266"/>
      <c r="G83" s="266"/>
      <c r="H83" s="266"/>
      <c r="I83" s="266"/>
      <c r="J83" s="266"/>
      <c r="K83" s="266"/>
      <c r="L83" s="266"/>
      <c r="M83" s="267"/>
    </row>
    <row r="84" spans="1:13" ht="33.75" x14ac:dyDescent="0.15">
      <c r="A84" s="143" t="s">
        <v>123</v>
      </c>
      <c r="B84" s="161">
        <f>E33</f>
        <v>0</v>
      </c>
      <c r="C84" s="265"/>
      <c r="D84" s="266"/>
      <c r="E84" s="266"/>
      <c r="F84" s="266"/>
      <c r="G84" s="266"/>
      <c r="H84" s="266"/>
      <c r="I84" s="266"/>
      <c r="J84" s="266"/>
      <c r="K84" s="266"/>
      <c r="L84" s="266"/>
      <c r="M84" s="267"/>
    </row>
    <row r="85" spans="1:13" ht="33.75" x14ac:dyDescent="0.15">
      <c r="A85" s="143" t="s">
        <v>107</v>
      </c>
      <c r="B85" s="161">
        <f>F33</f>
        <v>0</v>
      </c>
      <c r="C85" s="265"/>
      <c r="D85" s="266"/>
      <c r="E85" s="266"/>
      <c r="F85" s="266"/>
      <c r="G85" s="266"/>
      <c r="H85" s="266"/>
      <c r="I85" s="266"/>
      <c r="J85" s="266"/>
      <c r="K85" s="266"/>
      <c r="L85" s="266"/>
      <c r="M85" s="267"/>
    </row>
    <row r="86" spans="1:13" ht="33.75" x14ac:dyDescent="0.15">
      <c r="A86" s="143" t="s">
        <v>124</v>
      </c>
      <c r="B86" s="161">
        <f>G33</f>
        <v>0</v>
      </c>
      <c r="C86" s="265"/>
      <c r="D86" s="266"/>
      <c r="E86" s="266"/>
      <c r="F86" s="266"/>
      <c r="G86" s="266"/>
      <c r="H86" s="266"/>
      <c r="I86" s="266"/>
      <c r="J86" s="266"/>
      <c r="K86" s="266"/>
      <c r="L86" s="266"/>
      <c r="M86" s="267"/>
    </row>
    <row r="87" spans="1:13" ht="22.5" x14ac:dyDescent="0.15">
      <c r="A87" s="143" t="s">
        <v>109</v>
      </c>
      <c r="B87" s="161">
        <f>H33</f>
        <v>0</v>
      </c>
      <c r="C87" s="265"/>
      <c r="D87" s="266"/>
      <c r="E87" s="266"/>
      <c r="F87" s="266"/>
      <c r="G87" s="266"/>
      <c r="H87" s="266"/>
      <c r="I87" s="266"/>
      <c r="J87" s="266"/>
      <c r="K87" s="266"/>
      <c r="L87" s="266"/>
      <c r="M87" s="267"/>
    </row>
    <row r="88" spans="1:13" ht="22.5" x14ac:dyDescent="0.15">
      <c r="A88" s="143" t="s">
        <v>110</v>
      </c>
      <c r="B88" s="161">
        <f>I33</f>
        <v>0</v>
      </c>
      <c r="C88" s="265"/>
      <c r="D88" s="266"/>
      <c r="E88" s="266"/>
      <c r="F88" s="266"/>
      <c r="G88" s="266"/>
      <c r="H88" s="266"/>
      <c r="I88" s="266"/>
      <c r="J88" s="266"/>
      <c r="K88" s="266"/>
      <c r="L88" s="266"/>
      <c r="M88" s="267"/>
    </row>
    <row r="89" spans="1:13" ht="22.5" x14ac:dyDescent="0.15">
      <c r="A89" s="143" t="s">
        <v>111</v>
      </c>
      <c r="B89" s="161">
        <f>J33</f>
        <v>0</v>
      </c>
      <c r="C89" s="265"/>
      <c r="D89" s="266"/>
      <c r="E89" s="266"/>
      <c r="F89" s="266"/>
      <c r="G89" s="266"/>
      <c r="H89" s="266"/>
      <c r="I89" s="266"/>
      <c r="J89" s="266"/>
      <c r="K89" s="266"/>
      <c r="L89" s="266"/>
      <c r="M89" s="267"/>
    </row>
    <row r="90" spans="1:13" ht="22.5" x14ac:dyDescent="0.15">
      <c r="A90" s="143" t="s">
        <v>126</v>
      </c>
      <c r="B90" s="161">
        <f>L33</f>
        <v>0</v>
      </c>
      <c r="C90" s="265"/>
      <c r="D90" s="266"/>
      <c r="E90" s="266"/>
      <c r="F90" s="266"/>
      <c r="G90" s="266"/>
      <c r="H90" s="266"/>
      <c r="I90" s="266"/>
      <c r="J90" s="266"/>
      <c r="K90" s="266"/>
      <c r="L90" s="266"/>
      <c r="M90" s="267"/>
    </row>
    <row r="91" spans="1:13" x14ac:dyDescent="0.15">
      <c r="C91" s="162"/>
      <c r="D91" s="162"/>
      <c r="E91" s="162"/>
      <c r="F91" s="162"/>
      <c r="G91" s="162"/>
      <c r="H91" s="162"/>
      <c r="I91" s="162"/>
      <c r="J91" s="162"/>
      <c r="K91" s="162"/>
      <c r="L91" s="162"/>
      <c r="M91" s="162"/>
    </row>
    <row r="92" spans="1:13" x14ac:dyDescent="0.15">
      <c r="A92" s="142" t="str">
        <f>A34</f>
        <v/>
      </c>
      <c r="B92" s="143" t="s">
        <v>120</v>
      </c>
      <c r="C92" s="268" t="str">
        <f>$C$42</f>
        <v>Geef per kostenpost een specificatie en een inhoudelijke toelichting</v>
      </c>
      <c r="D92" s="269"/>
      <c r="E92" s="269"/>
      <c r="F92" s="269"/>
      <c r="G92" s="269"/>
      <c r="H92" s="269"/>
      <c r="I92" s="269"/>
      <c r="J92" s="269"/>
      <c r="K92" s="269"/>
      <c r="L92" s="269"/>
      <c r="M92" s="270"/>
    </row>
    <row r="93" spans="1:13" ht="33.75" x14ac:dyDescent="0.15">
      <c r="A93" s="160" t="s">
        <v>122</v>
      </c>
      <c r="B93" s="161">
        <f>D34</f>
        <v>0</v>
      </c>
      <c r="C93" s="265"/>
      <c r="D93" s="266"/>
      <c r="E93" s="266"/>
      <c r="F93" s="266"/>
      <c r="G93" s="266"/>
      <c r="H93" s="266"/>
      <c r="I93" s="266"/>
      <c r="J93" s="266"/>
      <c r="K93" s="266"/>
      <c r="L93" s="266"/>
      <c r="M93" s="267"/>
    </row>
    <row r="94" spans="1:13" ht="33.75" x14ac:dyDescent="0.15">
      <c r="A94" s="143" t="s">
        <v>123</v>
      </c>
      <c r="B94" s="161">
        <f>E34</f>
        <v>0</v>
      </c>
      <c r="C94" s="265"/>
      <c r="D94" s="266"/>
      <c r="E94" s="266"/>
      <c r="F94" s="266"/>
      <c r="G94" s="266"/>
      <c r="H94" s="266"/>
      <c r="I94" s="266"/>
      <c r="J94" s="266"/>
      <c r="K94" s="266"/>
      <c r="L94" s="266"/>
      <c r="M94" s="267"/>
    </row>
    <row r="95" spans="1:13" ht="33.75" x14ac:dyDescent="0.15">
      <c r="A95" s="143" t="s">
        <v>107</v>
      </c>
      <c r="B95" s="161">
        <f>F34</f>
        <v>0</v>
      </c>
      <c r="C95" s="265"/>
      <c r="D95" s="266"/>
      <c r="E95" s="266"/>
      <c r="F95" s="266"/>
      <c r="G95" s="266"/>
      <c r="H95" s="266"/>
      <c r="I95" s="266"/>
      <c r="J95" s="266"/>
      <c r="K95" s="266"/>
      <c r="L95" s="266"/>
      <c r="M95" s="267"/>
    </row>
    <row r="96" spans="1:13" ht="33.75" x14ac:dyDescent="0.15">
      <c r="A96" s="143" t="s">
        <v>124</v>
      </c>
      <c r="B96" s="161">
        <f>G34</f>
        <v>0</v>
      </c>
      <c r="C96" s="265"/>
      <c r="D96" s="266"/>
      <c r="E96" s="266"/>
      <c r="F96" s="266"/>
      <c r="G96" s="266"/>
      <c r="H96" s="266"/>
      <c r="I96" s="266"/>
      <c r="J96" s="266"/>
      <c r="K96" s="266"/>
      <c r="L96" s="266"/>
      <c r="M96" s="267"/>
    </row>
    <row r="97" spans="1:13" ht="22.5" x14ac:dyDescent="0.15">
      <c r="A97" s="143" t="s">
        <v>109</v>
      </c>
      <c r="B97" s="161">
        <f>H34</f>
        <v>0</v>
      </c>
      <c r="C97" s="265"/>
      <c r="D97" s="266"/>
      <c r="E97" s="266"/>
      <c r="F97" s="266"/>
      <c r="G97" s="266"/>
      <c r="H97" s="266"/>
      <c r="I97" s="266"/>
      <c r="J97" s="266"/>
      <c r="K97" s="266"/>
      <c r="L97" s="266"/>
      <c r="M97" s="267"/>
    </row>
    <row r="98" spans="1:13" ht="22.5" x14ac:dyDescent="0.15">
      <c r="A98" s="143" t="s">
        <v>110</v>
      </c>
      <c r="B98" s="161">
        <f>I34</f>
        <v>0</v>
      </c>
      <c r="C98" s="265"/>
      <c r="D98" s="266"/>
      <c r="E98" s="266"/>
      <c r="F98" s="266"/>
      <c r="G98" s="266"/>
      <c r="H98" s="266"/>
      <c r="I98" s="266"/>
      <c r="J98" s="266"/>
      <c r="K98" s="266"/>
      <c r="L98" s="266"/>
      <c r="M98" s="267"/>
    </row>
    <row r="99" spans="1:13" ht="33.75" x14ac:dyDescent="0.15">
      <c r="A99" s="143" t="s">
        <v>125</v>
      </c>
      <c r="B99" s="161">
        <f>J34</f>
        <v>0</v>
      </c>
      <c r="C99" s="265"/>
      <c r="D99" s="266"/>
      <c r="E99" s="266"/>
      <c r="F99" s="266"/>
      <c r="G99" s="266"/>
      <c r="H99" s="266"/>
      <c r="I99" s="266"/>
      <c r="J99" s="266"/>
      <c r="K99" s="266"/>
      <c r="L99" s="266"/>
      <c r="M99" s="267"/>
    </row>
    <row r="100" spans="1:13" ht="22.5" x14ac:dyDescent="0.15">
      <c r="A100" s="143" t="s">
        <v>126</v>
      </c>
      <c r="B100" s="161">
        <f>L34</f>
        <v>0</v>
      </c>
      <c r="C100" s="265"/>
      <c r="D100" s="266"/>
      <c r="E100" s="266"/>
      <c r="F100" s="266"/>
      <c r="G100" s="266"/>
      <c r="H100" s="266"/>
      <c r="I100" s="266"/>
      <c r="J100" s="266"/>
      <c r="K100" s="266"/>
      <c r="L100" s="266"/>
      <c r="M100" s="267"/>
    </row>
    <row r="101" spans="1:13" x14ac:dyDescent="0.15">
      <c r="C101" s="162"/>
      <c r="D101" s="162"/>
      <c r="E101" s="162"/>
      <c r="F101" s="162"/>
      <c r="G101" s="162"/>
      <c r="H101" s="162"/>
      <c r="I101" s="162"/>
      <c r="J101" s="162"/>
      <c r="K101" s="162"/>
      <c r="L101" s="162"/>
      <c r="M101" s="162"/>
    </row>
    <row r="102" spans="1:13" x14ac:dyDescent="0.15">
      <c r="A102" s="142" t="str">
        <f>A35</f>
        <v/>
      </c>
      <c r="B102" s="143" t="s">
        <v>120</v>
      </c>
      <c r="C102" s="268" t="str">
        <f>$C$42</f>
        <v>Geef per kostenpost een specificatie en een inhoudelijke toelichting</v>
      </c>
      <c r="D102" s="269"/>
      <c r="E102" s="269"/>
      <c r="F102" s="269"/>
      <c r="G102" s="269"/>
      <c r="H102" s="269"/>
      <c r="I102" s="269"/>
      <c r="J102" s="269"/>
      <c r="K102" s="269"/>
      <c r="L102" s="269"/>
      <c r="M102" s="270"/>
    </row>
    <row r="103" spans="1:13" ht="33.75" x14ac:dyDescent="0.15">
      <c r="A103" s="160" t="s">
        <v>122</v>
      </c>
      <c r="B103" s="161">
        <f>D35</f>
        <v>0</v>
      </c>
      <c r="C103" s="265"/>
      <c r="D103" s="266"/>
      <c r="E103" s="266"/>
      <c r="F103" s="266"/>
      <c r="G103" s="266"/>
      <c r="H103" s="266"/>
      <c r="I103" s="266"/>
      <c r="J103" s="266"/>
      <c r="K103" s="266"/>
      <c r="L103" s="266"/>
      <c r="M103" s="267"/>
    </row>
    <row r="104" spans="1:13" ht="33.75" x14ac:dyDescent="0.15">
      <c r="A104" s="143" t="s">
        <v>123</v>
      </c>
      <c r="B104" s="161">
        <f>E35</f>
        <v>0</v>
      </c>
      <c r="C104" s="265"/>
      <c r="D104" s="266"/>
      <c r="E104" s="266"/>
      <c r="F104" s="266"/>
      <c r="G104" s="266"/>
      <c r="H104" s="266"/>
      <c r="I104" s="266"/>
      <c r="J104" s="266"/>
      <c r="K104" s="266"/>
      <c r="L104" s="266"/>
      <c r="M104" s="267"/>
    </row>
    <row r="105" spans="1:13" ht="33.75" x14ac:dyDescent="0.15">
      <c r="A105" s="143" t="s">
        <v>107</v>
      </c>
      <c r="B105" s="161">
        <f>F35</f>
        <v>0</v>
      </c>
      <c r="C105" s="265"/>
      <c r="D105" s="266"/>
      <c r="E105" s="266"/>
      <c r="F105" s="266"/>
      <c r="G105" s="266"/>
      <c r="H105" s="266"/>
      <c r="I105" s="266"/>
      <c r="J105" s="266"/>
      <c r="K105" s="266"/>
      <c r="L105" s="266"/>
      <c r="M105" s="267"/>
    </row>
    <row r="106" spans="1:13" ht="33.75" x14ac:dyDescent="0.15">
      <c r="A106" s="143" t="s">
        <v>124</v>
      </c>
      <c r="B106" s="161">
        <f>G35</f>
        <v>0</v>
      </c>
      <c r="C106" s="265"/>
      <c r="D106" s="266"/>
      <c r="E106" s="266"/>
      <c r="F106" s="266"/>
      <c r="G106" s="266"/>
      <c r="H106" s="266"/>
      <c r="I106" s="266"/>
      <c r="J106" s="266"/>
      <c r="K106" s="266"/>
      <c r="L106" s="266"/>
      <c r="M106" s="267"/>
    </row>
    <row r="107" spans="1:13" ht="22.5" x14ac:dyDescent="0.15">
      <c r="A107" s="143" t="s">
        <v>109</v>
      </c>
      <c r="B107" s="161">
        <f>H35</f>
        <v>0</v>
      </c>
      <c r="C107" s="265"/>
      <c r="D107" s="266"/>
      <c r="E107" s="266"/>
      <c r="F107" s="266"/>
      <c r="G107" s="266"/>
      <c r="H107" s="266"/>
      <c r="I107" s="266"/>
      <c r="J107" s="266"/>
      <c r="K107" s="266"/>
      <c r="L107" s="266"/>
      <c r="M107" s="267"/>
    </row>
    <row r="108" spans="1:13" ht="22.5" x14ac:dyDescent="0.15">
      <c r="A108" s="143" t="s">
        <v>110</v>
      </c>
      <c r="B108" s="161">
        <f>I35</f>
        <v>0</v>
      </c>
      <c r="C108" s="265"/>
      <c r="D108" s="266"/>
      <c r="E108" s="266"/>
      <c r="F108" s="266"/>
      <c r="G108" s="266"/>
      <c r="H108" s="266"/>
      <c r="I108" s="266"/>
      <c r="J108" s="266"/>
      <c r="K108" s="266"/>
      <c r="L108" s="266"/>
      <c r="M108" s="267"/>
    </row>
    <row r="109" spans="1:13" ht="22.5" x14ac:dyDescent="0.15">
      <c r="A109" s="143" t="s">
        <v>111</v>
      </c>
      <c r="B109" s="161">
        <f>J35</f>
        <v>0</v>
      </c>
      <c r="C109" s="265"/>
      <c r="D109" s="266"/>
      <c r="E109" s="266"/>
      <c r="F109" s="266"/>
      <c r="G109" s="266"/>
      <c r="H109" s="266"/>
      <c r="I109" s="266"/>
      <c r="J109" s="266"/>
      <c r="K109" s="266"/>
      <c r="L109" s="266"/>
      <c r="M109" s="267"/>
    </row>
    <row r="110" spans="1:13" ht="22.5" x14ac:dyDescent="0.15">
      <c r="A110" s="143" t="s">
        <v>126</v>
      </c>
      <c r="B110" s="161">
        <f>L35</f>
        <v>0</v>
      </c>
      <c r="C110" s="265"/>
      <c r="D110" s="266"/>
      <c r="E110" s="266"/>
      <c r="F110" s="266"/>
      <c r="G110" s="266"/>
      <c r="H110" s="266"/>
      <c r="I110" s="266"/>
      <c r="J110" s="266"/>
      <c r="K110" s="266"/>
      <c r="L110" s="266"/>
      <c r="M110" s="267"/>
    </row>
    <row r="111" spans="1:13" x14ac:dyDescent="0.15">
      <c r="C111" s="162"/>
      <c r="D111" s="162"/>
      <c r="E111" s="162"/>
      <c r="F111" s="162"/>
      <c r="G111" s="162"/>
      <c r="H111" s="162"/>
      <c r="I111" s="162"/>
      <c r="J111" s="162"/>
      <c r="K111" s="162"/>
      <c r="L111" s="162"/>
      <c r="M111" s="162"/>
    </row>
    <row r="112" spans="1:13" x14ac:dyDescent="0.15">
      <c r="A112" s="142" t="str">
        <f>A36</f>
        <v/>
      </c>
      <c r="B112" s="143" t="s">
        <v>120</v>
      </c>
      <c r="C112" s="268" t="str">
        <f>$C$42</f>
        <v>Geef per kostenpost een specificatie en een inhoudelijke toelichting</v>
      </c>
      <c r="D112" s="269"/>
      <c r="E112" s="269"/>
      <c r="F112" s="269"/>
      <c r="G112" s="269"/>
      <c r="H112" s="269"/>
      <c r="I112" s="269"/>
      <c r="J112" s="269"/>
      <c r="K112" s="269"/>
      <c r="L112" s="269"/>
      <c r="M112" s="270"/>
    </row>
    <row r="113" spans="1:13" ht="33.75" x14ac:dyDescent="0.15">
      <c r="A113" s="160" t="s">
        <v>122</v>
      </c>
      <c r="B113" s="161">
        <f>D36</f>
        <v>0</v>
      </c>
      <c r="C113" s="265"/>
      <c r="D113" s="266"/>
      <c r="E113" s="266"/>
      <c r="F113" s="266"/>
      <c r="G113" s="266"/>
      <c r="H113" s="266"/>
      <c r="I113" s="266"/>
      <c r="J113" s="266"/>
      <c r="K113" s="266"/>
      <c r="L113" s="266"/>
      <c r="M113" s="267"/>
    </row>
    <row r="114" spans="1:13" ht="33.75" x14ac:dyDescent="0.15">
      <c r="A114" s="143" t="s">
        <v>123</v>
      </c>
      <c r="B114" s="161">
        <f>E36</f>
        <v>0</v>
      </c>
      <c r="C114" s="265"/>
      <c r="D114" s="266"/>
      <c r="E114" s="266"/>
      <c r="F114" s="266"/>
      <c r="G114" s="266"/>
      <c r="H114" s="266"/>
      <c r="I114" s="266"/>
      <c r="J114" s="266"/>
      <c r="K114" s="266"/>
      <c r="L114" s="266"/>
      <c r="M114" s="267"/>
    </row>
    <row r="115" spans="1:13" ht="33.75" x14ac:dyDescent="0.15">
      <c r="A115" s="143" t="s">
        <v>107</v>
      </c>
      <c r="B115" s="161">
        <f>F36</f>
        <v>0</v>
      </c>
      <c r="C115" s="265"/>
      <c r="D115" s="266"/>
      <c r="E115" s="266"/>
      <c r="F115" s="266"/>
      <c r="G115" s="266"/>
      <c r="H115" s="266"/>
      <c r="I115" s="266"/>
      <c r="J115" s="266"/>
      <c r="K115" s="266"/>
      <c r="L115" s="266"/>
      <c r="M115" s="267"/>
    </row>
    <row r="116" spans="1:13" ht="33.75" x14ac:dyDescent="0.15">
      <c r="A116" s="143" t="s">
        <v>124</v>
      </c>
      <c r="B116" s="161">
        <f>G36</f>
        <v>0</v>
      </c>
      <c r="C116" s="265"/>
      <c r="D116" s="266"/>
      <c r="E116" s="266"/>
      <c r="F116" s="266"/>
      <c r="G116" s="266"/>
      <c r="H116" s="266"/>
      <c r="I116" s="266"/>
      <c r="J116" s="266"/>
      <c r="K116" s="266"/>
      <c r="L116" s="266"/>
      <c r="M116" s="267"/>
    </row>
    <row r="117" spans="1:13" ht="22.5" x14ac:dyDescent="0.15">
      <c r="A117" s="143" t="s">
        <v>109</v>
      </c>
      <c r="B117" s="161">
        <f>H36</f>
        <v>0</v>
      </c>
      <c r="C117" s="265"/>
      <c r="D117" s="266"/>
      <c r="E117" s="266"/>
      <c r="F117" s="266"/>
      <c r="G117" s="266"/>
      <c r="H117" s="266"/>
      <c r="I117" s="266"/>
      <c r="J117" s="266"/>
      <c r="K117" s="266"/>
      <c r="L117" s="266"/>
      <c r="M117" s="267"/>
    </row>
    <row r="118" spans="1:13" ht="22.5" x14ac:dyDescent="0.15">
      <c r="A118" s="143" t="s">
        <v>110</v>
      </c>
      <c r="B118" s="161">
        <f>I36</f>
        <v>0</v>
      </c>
      <c r="C118" s="265"/>
      <c r="D118" s="266"/>
      <c r="E118" s="266"/>
      <c r="F118" s="266"/>
      <c r="G118" s="266"/>
      <c r="H118" s="266"/>
      <c r="I118" s="266"/>
      <c r="J118" s="266"/>
      <c r="K118" s="266"/>
      <c r="L118" s="266"/>
      <c r="M118" s="267"/>
    </row>
    <row r="119" spans="1:13" ht="33.75" x14ac:dyDescent="0.15">
      <c r="A119" s="143" t="s">
        <v>125</v>
      </c>
      <c r="B119" s="161">
        <f>J36</f>
        <v>0</v>
      </c>
      <c r="C119" s="265"/>
      <c r="D119" s="266"/>
      <c r="E119" s="266"/>
      <c r="F119" s="266"/>
      <c r="G119" s="266"/>
      <c r="H119" s="266"/>
      <c r="I119" s="266"/>
      <c r="J119" s="266"/>
      <c r="K119" s="266"/>
      <c r="L119" s="266"/>
      <c r="M119" s="267"/>
    </row>
    <row r="120" spans="1:13" ht="22.5" x14ac:dyDescent="0.15">
      <c r="A120" s="143" t="s">
        <v>126</v>
      </c>
      <c r="B120" s="161">
        <f>L36</f>
        <v>0</v>
      </c>
      <c r="C120" s="265"/>
      <c r="D120" s="266"/>
      <c r="E120" s="266"/>
      <c r="F120" s="266"/>
      <c r="G120" s="266"/>
      <c r="H120" s="266"/>
      <c r="I120" s="266"/>
      <c r="J120" s="266"/>
      <c r="K120" s="266"/>
      <c r="L120" s="266"/>
      <c r="M120" s="267"/>
    </row>
    <row r="121" spans="1:13" x14ac:dyDescent="0.15">
      <c r="C121" s="162"/>
      <c r="D121" s="162"/>
      <c r="E121" s="162"/>
      <c r="F121" s="162"/>
      <c r="G121" s="162"/>
      <c r="H121" s="162"/>
      <c r="I121" s="162"/>
      <c r="J121" s="162"/>
      <c r="K121" s="162"/>
      <c r="L121" s="162"/>
      <c r="M121" s="162"/>
    </row>
    <row r="122" spans="1:13" x14ac:dyDescent="0.15">
      <c r="A122" s="142" t="str">
        <f>A37</f>
        <v/>
      </c>
      <c r="B122" s="143" t="s">
        <v>120</v>
      </c>
      <c r="C122" s="268" t="str">
        <f>$C$42</f>
        <v>Geef per kostenpost een specificatie en een inhoudelijke toelichting</v>
      </c>
      <c r="D122" s="269"/>
      <c r="E122" s="269"/>
      <c r="F122" s="269"/>
      <c r="G122" s="269"/>
      <c r="H122" s="269"/>
      <c r="I122" s="269"/>
      <c r="J122" s="269"/>
      <c r="K122" s="269"/>
      <c r="L122" s="269"/>
      <c r="M122" s="270"/>
    </row>
    <row r="123" spans="1:13" ht="33.75" x14ac:dyDescent="0.15">
      <c r="A123" s="160" t="s">
        <v>122</v>
      </c>
      <c r="B123" s="161">
        <f>D37</f>
        <v>0</v>
      </c>
      <c r="C123" s="265"/>
      <c r="D123" s="266"/>
      <c r="E123" s="266"/>
      <c r="F123" s="266"/>
      <c r="G123" s="266"/>
      <c r="H123" s="266"/>
      <c r="I123" s="266"/>
      <c r="J123" s="266"/>
      <c r="K123" s="266"/>
      <c r="L123" s="266"/>
      <c r="M123" s="267"/>
    </row>
    <row r="124" spans="1:13" ht="33.75" x14ac:dyDescent="0.15">
      <c r="A124" s="143" t="s">
        <v>123</v>
      </c>
      <c r="B124" s="161">
        <f>E37</f>
        <v>0</v>
      </c>
      <c r="C124" s="265"/>
      <c r="D124" s="266"/>
      <c r="E124" s="266"/>
      <c r="F124" s="266"/>
      <c r="G124" s="266"/>
      <c r="H124" s="266"/>
      <c r="I124" s="266"/>
      <c r="J124" s="266"/>
      <c r="K124" s="266"/>
      <c r="L124" s="266"/>
      <c r="M124" s="267"/>
    </row>
    <row r="125" spans="1:13" ht="33.75" x14ac:dyDescent="0.15">
      <c r="A125" s="143" t="s">
        <v>107</v>
      </c>
      <c r="B125" s="161">
        <f>F37</f>
        <v>0</v>
      </c>
      <c r="C125" s="265"/>
      <c r="D125" s="266"/>
      <c r="E125" s="266"/>
      <c r="F125" s="266"/>
      <c r="G125" s="266"/>
      <c r="H125" s="266"/>
      <c r="I125" s="266"/>
      <c r="J125" s="266"/>
      <c r="K125" s="266"/>
      <c r="L125" s="266"/>
      <c r="M125" s="267"/>
    </row>
    <row r="126" spans="1:13" ht="33.75" x14ac:dyDescent="0.15">
      <c r="A126" s="143" t="s">
        <v>124</v>
      </c>
      <c r="B126" s="161">
        <f>G37</f>
        <v>0</v>
      </c>
      <c r="C126" s="265"/>
      <c r="D126" s="266"/>
      <c r="E126" s="266"/>
      <c r="F126" s="266"/>
      <c r="G126" s="266"/>
      <c r="H126" s="266"/>
      <c r="I126" s="266"/>
      <c r="J126" s="266"/>
      <c r="K126" s="266"/>
      <c r="L126" s="266"/>
      <c r="M126" s="267"/>
    </row>
    <row r="127" spans="1:13" ht="22.5" x14ac:dyDescent="0.15">
      <c r="A127" s="143" t="s">
        <v>109</v>
      </c>
      <c r="B127" s="161">
        <f>H37</f>
        <v>0</v>
      </c>
      <c r="C127" s="265"/>
      <c r="D127" s="266"/>
      <c r="E127" s="266"/>
      <c r="F127" s="266"/>
      <c r="G127" s="266"/>
      <c r="H127" s="266"/>
      <c r="I127" s="266"/>
      <c r="J127" s="266"/>
      <c r="K127" s="266"/>
      <c r="L127" s="266"/>
      <c r="M127" s="267"/>
    </row>
    <row r="128" spans="1:13" ht="22.5" x14ac:dyDescent="0.15">
      <c r="A128" s="143" t="s">
        <v>110</v>
      </c>
      <c r="B128" s="161">
        <f>I37</f>
        <v>0</v>
      </c>
      <c r="C128" s="265"/>
      <c r="D128" s="266"/>
      <c r="E128" s="266"/>
      <c r="F128" s="266"/>
      <c r="G128" s="266"/>
      <c r="H128" s="266"/>
      <c r="I128" s="266"/>
      <c r="J128" s="266"/>
      <c r="K128" s="266"/>
      <c r="L128" s="266"/>
      <c r="M128" s="267"/>
    </row>
    <row r="129" spans="1:13" ht="33.75" x14ac:dyDescent="0.15">
      <c r="A129" s="143" t="s">
        <v>125</v>
      </c>
      <c r="B129" s="161">
        <f>J37</f>
        <v>0</v>
      </c>
      <c r="C129" s="265"/>
      <c r="D129" s="266"/>
      <c r="E129" s="266"/>
      <c r="F129" s="266"/>
      <c r="G129" s="266"/>
      <c r="H129" s="266"/>
      <c r="I129" s="266"/>
      <c r="J129" s="266"/>
      <c r="K129" s="266"/>
      <c r="L129" s="266"/>
      <c r="M129" s="267"/>
    </row>
    <row r="130" spans="1:13" ht="22.5" x14ac:dyDescent="0.15">
      <c r="A130" s="143" t="s">
        <v>126</v>
      </c>
      <c r="B130" s="161">
        <f>L37</f>
        <v>0</v>
      </c>
      <c r="C130" s="265"/>
      <c r="D130" s="266"/>
      <c r="E130" s="266"/>
      <c r="F130" s="266"/>
      <c r="G130" s="266"/>
      <c r="H130" s="266"/>
      <c r="I130" s="266"/>
      <c r="J130" s="266"/>
      <c r="K130" s="266"/>
      <c r="L130" s="266"/>
      <c r="M130" s="267"/>
    </row>
    <row r="131" spans="1:13" x14ac:dyDescent="0.15">
      <c r="C131" s="162"/>
      <c r="D131" s="162"/>
      <c r="E131" s="162"/>
      <c r="F131" s="162"/>
      <c r="G131" s="162"/>
      <c r="H131" s="162"/>
      <c r="I131" s="162"/>
      <c r="J131" s="162"/>
      <c r="K131" s="162"/>
      <c r="L131" s="162"/>
      <c r="M131" s="162"/>
    </row>
    <row r="132" spans="1:13" x14ac:dyDescent="0.15">
      <c r="A132" s="142" t="str">
        <f>A38</f>
        <v/>
      </c>
      <c r="B132" s="143" t="s">
        <v>120</v>
      </c>
      <c r="C132" s="268" t="str">
        <f>$C$42</f>
        <v>Geef per kostenpost een specificatie en een inhoudelijke toelichting</v>
      </c>
      <c r="D132" s="269"/>
      <c r="E132" s="269"/>
      <c r="F132" s="269"/>
      <c r="G132" s="269"/>
      <c r="H132" s="269"/>
      <c r="I132" s="269"/>
      <c r="J132" s="269"/>
      <c r="K132" s="269"/>
      <c r="L132" s="269"/>
      <c r="M132" s="270"/>
    </row>
    <row r="133" spans="1:13" ht="33.75" x14ac:dyDescent="0.15">
      <c r="A133" s="160" t="s">
        <v>122</v>
      </c>
      <c r="B133" s="161">
        <f>D38</f>
        <v>0</v>
      </c>
      <c r="C133" s="265"/>
      <c r="D133" s="266"/>
      <c r="E133" s="266"/>
      <c r="F133" s="266"/>
      <c r="G133" s="266"/>
      <c r="H133" s="266"/>
      <c r="I133" s="266"/>
      <c r="J133" s="266"/>
      <c r="K133" s="266"/>
      <c r="L133" s="266"/>
      <c r="M133" s="267"/>
    </row>
    <row r="134" spans="1:13" ht="33.75" x14ac:dyDescent="0.15">
      <c r="A134" s="143" t="s">
        <v>123</v>
      </c>
      <c r="B134" s="161">
        <f>E38</f>
        <v>0</v>
      </c>
      <c r="C134" s="265"/>
      <c r="D134" s="266"/>
      <c r="E134" s="266"/>
      <c r="F134" s="266"/>
      <c r="G134" s="266"/>
      <c r="H134" s="266"/>
      <c r="I134" s="266"/>
      <c r="J134" s="266"/>
      <c r="K134" s="266"/>
      <c r="L134" s="266"/>
      <c r="M134" s="267"/>
    </row>
    <row r="135" spans="1:13" ht="33.75" x14ac:dyDescent="0.15">
      <c r="A135" s="143" t="s">
        <v>107</v>
      </c>
      <c r="B135" s="161">
        <f>F38</f>
        <v>0</v>
      </c>
      <c r="C135" s="265"/>
      <c r="D135" s="266"/>
      <c r="E135" s="266"/>
      <c r="F135" s="266"/>
      <c r="G135" s="266"/>
      <c r="H135" s="266"/>
      <c r="I135" s="266"/>
      <c r="J135" s="266"/>
      <c r="K135" s="266"/>
      <c r="L135" s="266"/>
      <c r="M135" s="267"/>
    </row>
    <row r="136" spans="1:13" ht="33.75" x14ac:dyDescent="0.15">
      <c r="A136" s="143" t="s">
        <v>124</v>
      </c>
      <c r="B136" s="161">
        <f>G38</f>
        <v>0</v>
      </c>
      <c r="C136" s="265"/>
      <c r="D136" s="266"/>
      <c r="E136" s="266"/>
      <c r="F136" s="266"/>
      <c r="G136" s="266"/>
      <c r="H136" s="266"/>
      <c r="I136" s="266"/>
      <c r="J136" s="266"/>
      <c r="K136" s="266"/>
      <c r="L136" s="266"/>
      <c r="M136" s="267"/>
    </row>
    <row r="137" spans="1:13" ht="22.5" x14ac:dyDescent="0.15">
      <c r="A137" s="143" t="s">
        <v>109</v>
      </c>
      <c r="B137" s="161">
        <f>H38</f>
        <v>0</v>
      </c>
      <c r="C137" s="265"/>
      <c r="D137" s="266"/>
      <c r="E137" s="266"/>
      <c r="F137" s="266"/>
      <c r="G137" s="266"/>
      <c r="H137" s="266"/>
      <c r="I137" s="266"/>
      <c r="J137" s="266"/>
      <c r="K137" s="266"/>
      <c r="L137" s="266"/>
      <c r="M137" s="267"/>
    </row>
    <row r="138" spans="1:13" ht="22.5" x14ac:dyDescent="0.15">
      <c r="A138" s="143" t="s">
        <v>110</v>
      </c>
      <c r="B138" s="161">
        <f>I38</f>
        <v>0</v>
      </c>
      <c r="C138" s="265"/>
      <c r="D138" s="266"/>
      <c r="E138" s="266"/>
      <c r="F138" s="266"/>
      <c r="G138" s="266"/>
      <c r="H138" s="266"/>
      <c r="I138" s="266"/>
      <c r="J138" s="266"/>
      <c r="K138" s="266"/>
      <c r="L138" s="266"/>
      <c r="M138" s="267"/>
    </row>
    <row r="139" spans="1:13" ht="33.75" x14ac:dyDescent="0.15">
      <c r="A139" s="143" t="s">
        <v>125</v>
      </c>
      <c r="B139" s="161">
        <f>J38</f>
        <v>0</v>
      </c>
      <c r="C139" s="265"/>
      <c r="D139" s="266"/>
      <c r="E139" s="266"/>
      <c r="F139" s="266"/>
      <c r="G139" s="266"/>
      <c r="H139" s="266"/>
      <c r="I139" s="266"/>
      <c r="J139" s="266"/>
      <c r="K139" s="266"/>
      <c r="L139" s="266"/>
      <c r="M139" s="267"/>
    </row>
    <row r="140" spans="1:13" ht="22.5" x14ac:dyDescent="0.15">
      <c r="A140" s="143" t="s">
        <v>126</v>
      </c>
      <c r="B140" s="161">
        <f>L38</f>
        <v>0</v>
      </c>
      <c r="C140" s="265"/>
      <c r="D140" s="266"/>
      <c r="E140" s="266"/>
      <c r="F140" s="266"/>
      <c r="G140" s="266"/>
      <c r="H140" s="266"/>
      <c r="I140" s="266"/>
      <c r="J140" s="266"/>
      <c r="K140" s="266"/>
      <c r="L140" s="266"/>
      <c r="M140" s="267"/>
    </row>
  </sheetData>
  <sheetProtection algorithmName="SHA-512" hashValue="WXAk1V+Of3DMqLYyMEqRsFmuEDSeN744F2mqKh21SKywKRdlLreTzEbfnqIKSwHVorx+5/8YwJWSLWef9xIXtA==" saltValue="dQgqFvSJOn7bLWzL8O9tDg==" spinCount="100000" sheet="1" objects="1" scenarios="1"/>
  <mergeCells count="92">
    <mergeCell ref="D1:M1"/>
    <mergeCell ref="A1:C1"/>
    <mergeCell ref="A41:H41"/>
    <mergeCell ref="C42:M42"/>
    <mergeCell ref="C43:M43"/>
    <mergeCell ref="C44:M44"/>
    <mergeCell ref="C45:M45"/>
    <mergeCell ref="C46:M46"/>
    <mergeCell ref="C47:M47"/>
    <mergeCell ref="C48:M48"/>
    <mergeCell ref="C49:M49"/>
    <mergeCell ref="C52:M52"/>
    <mergeCell ref="C53:M53"/>
    <mergeCell ref="C54:M54"/>
    <mergeCell ref="C55:M55"/>
    <mergeCell ref="C56:M56"/>
    <mergeCell ref="C57:M57"/>
    <mergeCell ref="C58:M58"/>
    <mergeCell ref="C59:M59"/>
    <mergeCell ref="C60:M60"/>
    <mergeCell ref="C62:M62"/>
    <mergeCell ref="C63:M63"/>
    <mergeCell ref="C64:M64"/>
    <mergeCell ref="C65:M65"/>
    <mergeCell ref="C66:M66"/>
    <mergeCell ref="C67:M67"/>
    <mergeCell ref="C68:M68"/>
    <mergeCell ref="C69:M69"/>
    <mergeCell ref="C70:M70"/>
    <mergeCell ref="C72:M72"/>
    <mergeCell ref="C73:M73"/>
    <mergeCell ref="C74:M74"/>
    <mergeCell ref="C75:M75"/>
    <mergeCell ref="C76:M76"/>
    <mergeCell ref="C77:M77"/>
    <mergeCell ref="C78:M78"/>
    <mergeCell ref="C79:M79"/>
    <mergeCell ref="C80:M80"/>
    <mergeCell ref="C82:M82"/>
    <mergeCell ref="C83:M83"/>
    <mergeCell ref="C84:M84"/>
    <mergeCell ref="C85:M85"/>
    <mergeCell ref="C86:M86"/>
    <mergeCell ref="C87:M87"/>
    <mergeCell ref="C88:M88"/>
    <mergeCell ref="C89:M89"/>
    <mergeCell ref="C90:M90"/>
    <mergeCell ref="C92:M92"/>
    <mergeCell ref="C93:M93"/>
    <mergeCell ref="C94:M94"/>
    <mergeCell ref="C95:M95"/>
    <mergeCell ref="C96:M96"/>
    <mergeCell ref="C97:M97"/>
    <mergeCell ref="C98:M98"/>
    <mergeCell ref="C99:M99"/>
    <mergeCell ref="C100:M100"/>
    <mergeCell ref="C102:M102"/>
    <mergeCell ref="C103:M103"/>
    <mergeCell ref="C104:M104"/>
    <mergeCell ref="C105:M105"/>
    <mergeCell ref="C106:M106"/>
    <mergeCell ref="C107:M107"/>
    <mergeCell ref="C108:M108"/>
    <mergeCell ref="C109:M109"/>
    <mergeCell ref="C110:M110"/>
    <mergeCell ref="C112:M112"/>
    <mergeCell ref="C113:M113"/>
    <mergeCell ref="C114:M114"/>
    <mergeCell ref="C115:M115"/>
    <mergeCell ref="C116:M116"/>
    <mergeCell ref="C117:M117"/>
    <mergeCell ref="C118:M118"/>
    <mergeCell ref="C119:M119"/>
    <mergeCell ref="C120:M120"/>
    <mergeCell ref="C122:M122"/>
    <mergeCell ref="C123:M123"/>
    <mergeCell ref="C124:M124"/>
    <mergeCell ref="C125:M125"/>
    <mergeCell ref="C126:M126"/>
    <mergeCell ref="C127:M127"/>
    <mergeCell ref="C128:M128"/>
    <mergeCell ref="C129:M129"/>
    <mergeCell ref="C130:M130"/>
    <mergeCell ref="C132:M132"/>
    <mergeCell ref="C138:M138"/>
    <mergeCell ref="C139:M139"/>
    <mergeCell ref="C140:M140"/>
    <mergeCell ref="C133:M133"/>
    <mergeCell ref="C134:M134"/>
    <mergeCell ref="C135:M135"/>
    <mergeCell ref="C136:M136"/>
    <mergeCell ref="C137:M137"/>
  </mergeCells>
  <conditionalFormatting sqref="A52:M60">
    <cfRule type="expression" dxfId="8" priority="9">
      <formula>$A$52=""</formula>
    </cfRule>
  </conditionalFormatting>
  <conditionalFormatting sqref="A62:M70">
    <cfRule type="expression" dxfId="7" priority="8">
      <formula>$A$62=""</formula>
    </cfRule>
  </conditionalFormatting>
  <conditionalFormatting sqref="A72:M80">
    <cfRule type="expression" dxfId="6" priority="7">
      <formula>$A$72=""</formula>
    </cfRule>
  </conditionalFormatting>
  <conditionalFormatting sqref="A82:M90">
    <cfRule type="expression" dxfId="5" priority="6">
      <formula>$A$82=""</formula>
    </cfRule>
  </conditionalFormatting>
  <conditionalFormatting sqref="A92:M100">
    <cfRule type="expression" dxfId="4" priority="5">
      <formula>$A$92=""</formula>
    </cfRule>
  </conditionalFormatting>
  <conditionalFormatting sqref="A102:M110">
    <cfRule type="expression" dxfId="3" priority="4">
      <formula>$A$102=""</formula>
    </cfRule>
  </conditionalFormatting>
  <conditionalFormatting sqref="A112:M120">
    <cfRule type="expression" dxfId="2" priority="3">
      <formula>$A$112=""</formula>
    </cfRule>
  </conditionalFormatting>
  <conditionalFormatting sqref="A122:M130">
    <cfRule type="expression" dxfId="1" priority="2">
      <formula>$A$122=""</formula>
    </cfRule>
  </conditionalFormatting>
  <conditionalFormatting sqref="A132:M140">
    <cfRule type="expression" dxfId="0" priority="1">
      <formula>$A$132=""</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7030A0"/>
    <pageSetUpPr fitToPage="1"/>
  </sheetPr>
  <dimension ref="A1:AA89"/>
  <sheetViews>
    <sheetView showGridLines="0" zoomScale="90" zoomScaleNormal="90" workbookViewId="0">
      <selection activeCell="B7" sqref="B7"/>
    </sheetView>
  </sheetViews>
  <sheetFormatPr defaultColWidth="9" defaultRowHeight="11.25" x14ac:dyDescent="0.15"/>
  <cols>
    <col min="1" max="3" width="15.625" style="152" customWidth="1"/>
    <col min="4" max="4" width="19.625" style="152" bestFit="1" customWidth="1"/>
    <col min="5" max="6" width="15.625" style="152" customWidth="1"/>
    <col min="7" max="7" width="18.625" style="152" customWidth="1"/>
    <col min="8" max="8" width="19.5" style="152" customWidth="1"/>
    <col min="9" max="9" width="15.625" style="152" customWidth="1"/>
    <col min="10" max="11" width="20.625" style="152" customWidth="1"/>
    <col min="12" max="12" width="15.625" style="152" customWidth="1"/>
    <col min="13" max="13" width="18.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127</v>
      </c>
      <c r="B1" s="289"/>
      <c r="C1" s="289"/>
      <c r="D1" s="285">
        <f>'Algemene informatie'!B10</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8.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 t="shared" ref="C4" si="0">SUMIFS($M$27:$M$86,$C$27:$C$86,1,$G$27:$G$86,$O$33)</f>
        <v>0</v>
      </c>
      <c r="D4" s="22"/>
      <c r="E4" s="22"/>
      <c r="F4" s="22"/>
      <c r="G4" s="22"/>
      <c r="H4" s="22"/>
      <c r="I4" s="22"/>
      <c r="J4" s="22"/>
      <c r="K4" s="101"/>
      <c r="L4" s="22"/>
      <c r="M4" s="147">
        <f t="shared" ref="M4:M23" si="1">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1"/>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1"/>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1"/>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1"/>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1"/>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1"/>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1"/>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1"/>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1"/>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1"/>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1"/>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1"/>
        <v>0</v>
      </c>
      <c r="O16" s="309"/>
      <c r="P16" s="303"/>
      <c r="Q16" s="304"/>
    </row>
    <row r="17" spans="1:27"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1"/>
        <v>0</v>
      </c>
      <c r="O17" s="296" t="s">
        <v>132</v>
      </c>
      <c r="P17" s="303" t="s">
        <v>133</v>
      </c>
      <c r="Q17" s="304"/>
    </row>
    <row r="18" spans="1:27"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1"/>
        <v>0</v>
      </c>
      <c r="O18" s="296"/>
      <c r="P18" s="303"/>
      <c r="Q18" s="304"/>
    </row>
    <row r="19" spans="1:27"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1"/>
        <v>0</v>
      </c>
      <c r="O19" s="296"/>
      <c r="P19" s="303"/>
      <c r="Q19" s="304"/>
    </row>
    <row r="20" spans="1:27"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1"/>
        <v>0</v>
      </c>
      <c r="O20" s="296"/>
      <c r="P20" s="303"/>
      <c r="Q20" s="304"/>
    </row>
    <row r="21" spans="1:27"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1"/>
        <v>0</v>
      </c>
      <c r="O21" s="296"/>
      <c r="P21" s="303"/>
      <c r="Q21" s="304"/>
    </row>
    <row r="22" spans="1:27"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1"/>
        <v>0</v>
      </c>
      <c r="O22" s="296"/>
      <c r="P22" s="303"/>
      <c r="Q22" s="304"/>
    </row>
    <row r="23" spans="1:27"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1"/>
        <v>0</v>
      </c>
      <c r="O23" s="296"/>
      <c r="P23" s="303"/>
      <c r="Q23" s="304"/>
    </row>
    <row r="24" spans="1:27" x14ac:dyDescent="0.15">
      <c r="A24" s="148" t="s">
        <v>62</v>
      </c>
      <c r="B24" s="103">
        <f>SUM(B4:B23)</f>
        <v>0</v>
      </c>
      <c r="C24" s="103">
        <f t="shared" ref="C24:M24" si="2">SUM(C4:C23)</f>
        <v>0</v>
      </c>
      <c r="D24" s="103">
        <f t="shared" si="2"/>
        <v>0</v>
      </c>
      <c r="E24" s="103">
        <f t="shared" si="2"/>
        <v>0</v>
      </c>
      <c r="F24" s="103">
        <f t="shared" si="2"/>
        <v>0</v>
      </c>
      <c r="G24" s="103">
        <f t="shared" si="2"/>
        <v>0</v>
      </c>
      <c r="H24" s="103">
        <f t="shared" si="2"/>
        <v>0</v>
      </c>
      <c r="I24" s="103">
        <f t="shared" si="2"/>
        <v>0</v>
      </c>
      <c r="J24" s="103">
        <f t="shared" si="2"/>
        <v>0</v>
      </c>
      <c r="K24" s="103">
        <f t="shared" si="2"/>
        <v>0</v>
      </c>
      <c r="L24" s="103">
        <f t="shared" si="2"/>
        <v>0</v>
      </c>
      <c r="M24" s="103">
        <f t="shared" si="2"/>
        <v>0</v>
      </c>
      <c r="O24" s="296"/>
      <c r="P24" s="303"/>
      <c r="Q24" s="304"/>
      <c r="R24" s="181"/>
      <c r="S24" s="181"/>
      <c r="T24" s="181"/>
      <c r="U24" s="181"/>
      <c r="V24" s="181"/>
    </row>
    <row r="25" spans="1:27" x14ac:dyDescent="0.15">
      <c r="A25" s="141"/>
      <c r="B25" s="141"/>
      <c r="D25" s="155"/>
      <c r="E25" s="141"/>
      <c r="F25" s="141"/>
      <c r="G25" s="141"/>
      <c r="H25" s="141"/>
      <c r="I25" s="141"/>
      <c r="J25" s="141"/>
      <c r="K25" s="141"/>
      <c r="L25" s="141"/>
      <c r="M25" s="141"/>
      <c r="R25" s="181"/>
      <c r="S25" s="181"/>
      <c r="T25" s="181"/>
      <c r="U25" s="181"/>
      <c r="V25" s="181"/>
    </row>
    <row r="26" spans="1:27" s="154" customFormat="1" ht="72.75" customHeight="1" x14ac:dyDescent="0.15">
      <c r="A26" s="292" t="s">
        <v>134</v>
      </c>
      <c r="B26" s="292"/>
      <c r="C26" s="195" t="s">
        <v>12</v>
      </c>
      <c r="D26" s="293" t="s">
        <v>135</v>
      </c>
      <c r="E26" s="294"/>
      <c r="F26" s="295"/>
      <c r="G26" s="195" t="s">
        <v>136</v>
      </c>
      <c r="H26" s="195" t="s">
        <v>137</v>
      </c>
      <c r="I26" s="195" t="s">
        <v>138</v>
      </c>
      <c r="J26" s="283" t="s">
        <v>139</v>
      </c>
      <c r="K26" s="284"/>
      <c r="L26" s="283" t="s">
        <v>140</v>
      </c>
      <c r="M26" s="284"/>
      <c r="N26" s="156"/>
      <c r="O26" s="158" t="s">
        <v>141</v>
      </c>
      <c r="P26" s="179"/>
      <c r="Q26" s="180"/>
      <c r="R26" s="202"/>
      <c r="S26" s="202"/>
      <c r="T26" s="202"/>
      <c r="U26" s="202"/>
      <c r="V26" s="202"/>
      <c r="W26" s="202"/>
      <c r="X26" s="202"/>
      <c r="Y26" s="202"/>
      <c r="Z26" s="202"/>
      <c r="AA26" s="202"/>
    </row>
    <row r="27" spans="1:27" ht="13.5" customHeight="1" x14ac:dyDescent="0.15">
      <c r="A27" s="290"/>
      <c r="B27" s="290"/>
      <c r="C27" s="194"/>
      <c r="D27" s="286"/>
      <c r="E27" s="287"/>
      <c r="F27" s="288"/>
      <c r="G27" s="184"/>
      <c r="H27" s="185"/>
      <c r="I27" s="204"/>
      <c r="J27" s="281" t="str">
        <f>IF(G27=$S$29,"€ 39,00","")</f>
        <v/>
      </c>
      <c r="K27" s="282"/>
      <c r="L27" s="196"/>
      <c r="M27" s="197">
        <f>IF(G27=$O$33,H27*J27,H27*I27)</f>
        <v>0</v>
      </c>
      <c r="N27" s="157"/>
      <c r="O27" s="310" t="s">
        <v>142</v>
      </c>
      <c r="P27" s="297" t="s">
        <v>172</v>
      </c>
      <c r="Q27" s="298"/>
      <c r="R27" s="200"/>
      <c r="S27" s="200"/>
      <c r="T27" s="200"/>
      <c r="U27" s="200"/>
      <c r="V27" s="200"/>
      <c r="W27" s="200"/>
      <c r="X27" s="200"/>
      <c r="Y27" s="200"/>
      <c r="Z27" s="200"/>
      <c r="AA27" s="200"/>
    </row>
    <row r="28" spans="1:27" x14ac:dyDescent="0.15">
      <c r="A28" s="290"/>
      <c r="B28" s="290"/>
      <c r="C28" s="194"/>
      <c r="D28" s="286"/>
      <c r="E28" s="287"/>
      <c r="F28" s="288"/>
      <c r="G28" s="184"/>
      <c r="H28" s="185"/>
      <c r="I28" s="204"/>
      <c r="J28" s="281" t="str">
        <f t="shared" ref="J28:J86" si="3">IF(G28=$S$29,"€ 39,00","")</f>
        <v/>
      </c>
      <c r="K28" s="282"/>
      <c r="L28" s="196"/>
      <c r="M28" s="197">
        <f t="shared" ref="M28:M86" si="4">IF(G28=$O$33,H28*J28,H28*I28)</f>
        <v>0</v>
      </c>
      <c r="N28" s="157"/>
      <c r="O28" s="311"/>
      <c r="P28" s="299"/>
      <c r="Q28" s="300"/>
      <c r="R28" s="200"/>
      <c r="S28" s="200" t="s">
        <v>142</v>
      </c>
      <c r="T28" s="200"/>
      <c r="U28" s="200" t="s">
        <v>143</v>
      </c>
      <c r="V28" s="200"/>
      <c r="W28" s="141"/>
      <c r="X28" s="141"/>
      <c r="Y28" s="200"/>
      <c r="Z28" s="200"/>
      <c r="AA28" s="200"/>
    </row>
    <row r="29" spans="1:27" x14ac:dyDescent="0.15">
      <c r="A29" s="290"/>
      <c r="B29" s="290"/>
      <c r="C29" s="194"/>
      <c r="D29" s="286"/>
      <c r="E29" s="287"/>
      <c r="F29" s="288"/>
      <c r="G29" s="184"/>
      <c r="H29" s="185"/>
      <c r="I29" s="204"/>
      <c r="J29" s="281" t="str">
        <f t="shared" si="3"/>
        <v/>
      </c>
      <c r="K29" s="282"/>
      <c r="L29" s="196"/>
      <c r="M29" s="197">
        <f t="shared" si="4"/>
        <v>0</v>
      </c>
      <c r="N29" s="157"/>
      <c r="O29" s="311"/>
      <c r="P29" s="299"/>
      <c r="Q29" s="300"/>
      <c r="R29" s="200"/>
      <c r="S29" s="200" t="s">
        <v>144</v>
      </c>
      <c r="T29" s="200"/>
      <c r="U29" s="200" t="s">
        <v>145</v>
      </c>
      <c r="V29" s="200"/>
      <c r="W29" s="141"/>
      <c r="X29" s="141"/>
      <c r="Y29" s="200"/>
      <c r="Z29" s="200"/>
      <c r="AA29" s="200"/>
    </row>
    <row r="30" spans="1:27" ht="11.25" customHeight="1" x14ac:dyDescent="0.15">
      <c r="A30" s="290"/>
      <c r="B30" s="290"/>
      <c r="C30" s="194"/>
      <c r="D30" s="286"/>
      <c r="E30" s="287"/>
      <c r="F30" s="288"/>
      <c r="G30" s="184"/>
      <c r="H30" s="185"/>
      <c r="I30" s="204"/>
      <c r="J30" s="281" t="str">
        <f t="shared" si="3"/>
        <v/>
      </c>
      <c r="K30" s="282"/>
      <c r="L30" s="196"/>
      <c r="M30" s="197">
        <f t="shared" si="4"/>
        <v>0</v>
      </c>
      <c r="N30" s="157"/>
      <c r="O30" s="311"/>
      <c r="P30" s="299"/>
      <c r="Q30" s="300"/>
      <c r="R30" s="200"/>
      <c r="S30" s="200" t="s">
        <v>146</v>
      </c>
      <c r="T30" s="200"/>
      <c r="U30" s="200" t="s">
        <v>147</v>
      </c>
      <c r="V30" s="200"/>
      <c r="W30" s="141"/>
      <c r="X30" s="141"/>
      <c r="Y30" s="200"/>
      <c r="Z30" s="200"/>
      <c r="AA30" s="200"/>
    </row>
    <row r="31" spans="1:27" ht="11.25" customHeight="1" x14ac:dyDescent="0.15">
      <c r="A31" s="290"/>
      <c r="B31" s="290"/>
      <c r="C31" s="194"/>
      <c r="D31" s="286"/>
      <c r="E31" s="287"/>
      <c r="F31" s="288"/>
      <c r="G31" s="184"/>
      <c r="H31" s="185"/>
      <c r="I31" s="204"/>
      <c r="J31" s="281" t="str">
        <f t="shared" si="3"/>
        <v/>
      </c>
      <c r="K31" s="282"/>
      <c r="L31" s="196"/>
      <c r="M31" s="197">
        <f t="shared" si="4"/>
        <v>0</v>
      </c>
      <c r="N31" s="157"/>
      <c r="O31" s="311"/>
      <c r="P31" s="299"/>
      <c r="Q31" s="300"/>
      <c r="R31" s="200"/>
      <c r="S31" s="200" t="s">
        <v>148</v>
      </c>
      <c r="T31" s="200"/>
      <c r="U31" s="200" t="s">
        <v>149</v>
      </c>
      <c r="V31" s="200"/>
      <c r="W31" s="141"/>
      <c r="X31" s="141"/>
      <c r="Y31" s="200"/>
      <c r="Z31" s="200"/>
      <c r="AA31" s="200"/>
    </row>
    <row r="32" spans="1:27" x14ac:dyDescent="0.15">
      <c r="A32" s="290"/>
      <c r="B32" s="290"/>
      <c r="C32" s="194"/>
      <c r="D32" s="286"/>
      <c r="E32" s="287"/>
      <c r="F32" s="288"/>
      <c r="G32" s="184"/>
      <c r="H32" s="185"/>
      <c r="I32" s="204"/>
      <c r="J32" s="281" t="str">
        <f t="shared" si="3"/>
        <v/>
      </c>
      <c r="K32" s="282"/>
      <c r="L32" s="196"/>
      <c r="M32" s="197">
        <f t="shared" si="4"/>
        <v>0</v>
      </c>
      <c r="N32" s="157"/>
      <c r="O32" s="312"/>
      <c r="P32" s="301"/>
      <c r="Q32" s="302"/>
      <c r="R32" s="200"/>
      <c r="S32" s="200" t="s">
        <v>150</v>
      </c>
      <c r="T32" s="200"/>
      <c r="U32" s="200" t="s">
        <v>151</v>
      </c>
      <c r="V32" s="200"/>
      <c r="W32" s="141"/>
      <c r="X32" s="141"/>
      <c r="Y32" s="200"/>
      <c r="Z32" s="200"/>
      <c r="AA32" s="200"/>
    </row>
    <row r="33" spans="1:27" ht="11.25" customHeight="1" x14ac:dyDescent="0.15">
      <c r="A33" s="290"/>
      <c r="B33" s="290"/>
      <c r="C33" s="194"/>
      <c r="D33" s="286"/>
      <c r="E33" s="287"/>
      <c r="F33" s="288"/>
      <c r="G33" s="184"/>
      <c r="H33" s="185"/>
      <c r="I33" s="204"/>
      <c r="J33" s="281" t="str">
        <f t="shared" si="3"/>
        <v/>
      </c>
      <c r="K33" s="282"/>
      <c r="L33" s="196"/>
      <c r="M33" s="197">
        <f t="shared" si="4"/>
        <v>0</v>
      </c>
      <c r="N33" s="157"/>
      <c r="O33" s="310" t="s">
        <v>144</v>
      </c>
      <c r="P33" s="297" t="s">
        <v>152</v>
      </c>
      <c r="Q33" s="298"/>
      <c r="R33" s="200"/>
      <c r="S33" s="200" t="s">
        <v>153</v>
      </c>
      <c r="T33" s="200"/>
      <c r="U33" s="200" t="s">
        <v>154</v>
      </c>
      <c r="V33" s="200"/>
      <c r="W33" s="141"/>
      <c r="X33" s="141"/>
      <c r="Y33" s="200"/>
      <c r="Z33" s="200"/>
      <c r="AA33" s="200"/>
    </row>
    <row r="34" spans="1:27" x14ac:dyDescent="0.15">
      <c r="A34" s="290"/>
      <c r="B34" s="290"/>
      <c r="C34" s="194"/>
      <c r="D34" s="286"/>
      <c r="E34" s="287"/>
      <c r="F34" s="288"/>
      <c r="G34" s="184"/>
      <c r="H34" s="185"/>
      <c r="I34" s="204"/>
      <c r="J34" s="281" t="str">
        <f t="shared" si="3"/>
        <v/>
      </c>
      <c r="K34" s="282"/>
      <c r="L34" s="196"/>
      <c r="M34" s="197">
        <f t="shared" si="4"/>
        <v>0</v>
      </c>
      <c r="N34" s="157"/>
      <c r="O34" s="311"/>
      <c r="P34" s="299"/>
      <c r="Q34" s="300"/>
      <c r="R34" s="200"/>
      <c r="S34" s="200" t="s">
        <v>155</v>
      </c>
      <c r="T34" s="200"/>
      <c r="U34" s="200" t="s">
        <v>156</v>
      </c>
      <c r="V34" s="200"/>
      <c r="W34" s="141"/>
      <c r="X34" s="141"/>
      <c r="Y34" s="200"/>
      <c r="Z34" s="200"/>
      <c r="AA34" s="200"/>
    </row>
    <row r="35" spans="1:27" x14ac:dyDescent="0.15">
      <c r="A35" s="290"/>
      <c r="B35" s="290"/>
      <c r="C35" s="194"/>
      <c r="D35" s="291"/>
      <c r="E35" s="287"/>
      <c r="F35" s="288"/>
      <c r="G35" s="184"/>
      <c r="H35" s="185"/>
      <c r="I35" s="204"/>
      <c r="J35" s="281" t="str">
        <f t="shared" si="3"/>
        <v/>
      </c>
      <c r="K35" s="282"/>
      <c r="L35" s="196"/>
      <c r="M35" s="197">
        <f t="shared" si="4"/>
        <v>0</v>
      </c>
      <c r="N35" s="157"/>
      <c r="O35" s="311"/>
      <c r="P35" s="299"/>
      <c r="Q35" s="300"/>
      <c r="R35" s="200"/>
      <c r="S35" s="200"/>
      <c r="T35" s="200"/>
      <c r="U35" s="200"/>
      <c r="V35" s="200"/>
      <c r="W35" s="141"/>
      <c r="X35" s="141"/>
      <c r="Y35" s="200"/>
      <c r="Z35" s="200"/>
      <c r="AA35" s="200"/>
    </row>
    <row r="36" spans="1:27" x14ac:dyDescent="0.15">
      <c r="A36" s="290"/>
      <c r="B36" s="290"/>
      <c r="C36" s="194"/>
      <c r="D36" s="286"/>
      <c r="E36" s="287"/>
      <c r="F36" s="288"/>
      <c r="G36" s="184"/>
      <c r="H36" s="185"/>
      <c r="I36" s="204"/>
      <c r="J36" s="281" t="str">
        <f t="shared" si="3"/>
        <v/>
      </c>
      <c r="K36" s="282"/>
      <c r="L36" s="196"/>
      <c r="M36" s="197">
        <f t="shared" si="4"/>
        <v>0</v>
      </c>
      <c r="N36" s="157"/>
      <c r="O36" s="311"/>
      <c r="P36" s="299"/>
      <c r="Q36" s="300"/>
      <c r="R36" s="200"/>
      <c r="S36" s="200"/>
      <c r="T36" s="200"/>
      <c r="U36" s="200"/>
      <c r="V36" s="200"/>
      <c r="W36" s="141"/>
      <c r="X36" s="141"/>
      <c r="Y36" s="200"/>
      <c r="Z36" s="200"/>
      <c r="AA36" s="200"/>
    </row>
    <row r="37" spans="1:27" x14ac:dyDescent="0.15">
      <c r="A37" s="290"/>
      <c r="B37" s="290"/>
      <c r="C37" s="194"/>
      <c r="D37" s="286"/>
      <c r="E37" s="287"/>
      <c r="F37" s="288"/>
      <c r="G37" s="184"/>
      <c r="H37" s="185"/>
      <c r="I37" s="204"/>
      <c r="J37" s="281" t="str">
        <f t="shared" si="3"/>
        <v/>
      </c>
      <c r="K37" s="282"/>
      <c r="L37" s="196"/>
      <c r="M37" s="197">
        <f t="shared" si="4"/>
        <v>0</v>
      </c>
      <c r="N37" s="157"/>
      <c r="O37" s="311"/>
      <c r="P37" s="299"/>
      <c r="Q37" s="300"/>
      <c r="R37" s="200"/>
      <c r="S37" s="200"/>
      <c r="T37" s="200"/>
      <c r="U37" s="200"/>
      <c r="V37" s="200"/>
      <c r="W37" s="141"/>
      <c r="X37" s="141"/>
      <c r="Y37" s="200"/>
      <c r="Z37" s="200"/>
      <c r="AA37" s="200"/>
    </row>
    <row r="38" spans="1:27" ht="11.25" customHeight="1" x14ac:dyDescent="0.15">
      <c r="A38" s="290"/>
      <c r="B38" s="290"/>
      <c r="C38" s="194"/>
      <c r="D38" s="286"/>
      <c r="E38" s="287"/>
      <c r="F38" s="288"/>
      <c r="G38" s="184"/>
      <c r="H38" s="185"/>
      <c r="I38" s="204"/>
      <c r="J38" s="281" t="str">
        <f t="shared" si="3"/>
        <v/>
      </c>
      <c r="K38" s="282"/>
      <c r="L38" s="196"/>
      <c r="M38" s="197">
        <f t="shared" si="4"/>
        <v>0</v>
      </c>
      <c r="N38" s="157"/>
      <c r="O38" s="312"/>
      <c r="P38" s="301"/>
      <c r="Q38" s="302"/>
      <c r="R38" s="200"/>
      <c r="S38" s="200"/>
      <c r="T38" s="200"/>
      <c r="U38" s="200"/>
      <c r="V38" s="200"/>
      <c r="W38" s="141"/>
      <c r="X38" s="141"/>
      <c r="Y38" s="200"/>
      <c r="Z38" s="200"/>
      <c r="AA38" s="200"/>
    </row>
    <row r="39" spans="1:27" x14ac:dyDescent="0.15">
      <c r="A39" s="290"/>
      <c r="B39" s="290"/>
      <c r="C39" s="194"/>
      <c r="D39" s="286"/>
      <c r="E39" s="287"/>
      <c r="F39" s="288"/>
      <c r="G39" s="184"/>
      <c r="H39" s="185"/>
      <c r="I39" s="204"/>
      <c r="J39" s="281" t="str">
        <f t="shared" si="3"/>
        <v/>
      </c>
      <c r="K39" s="282"/>
      <c r="L39" s="196"/>
      <c r="M39" s="197">
        <f t="shared" si="4"/>
        <v>0</v>
      </c>
      <c r="N39" s="157"/>
      <c r="O39" s="310" t="s">
        <v>146</v>
      </c>
      <c r="P39" s="297" t="s">
        <v>177</v>
      </c>
      <c r="Q39" s="298"/>
      <c r="R39" s="200"/>
      <c r="S39" s="200"/>
      <c r="T39" s="200"/>
      <c r="U39" s="200"/>
      <c r="V39" s="200"/>
      <c r="W39" s="141"/>
      <c r="X39" s="141"/>
      <c r="Y39" s="200"/>
      <c r="Z39" s="200"/>
      <c r="AA39" s="200"/>
    </row>
    <row r="40" spans="1:27" x14ac:dyDescent="0.15">
      <c r="A40" s="290"/>
      <c r="B40" s="290"/>
      <c r="C40" s="194"/>
      <c r="D40" s="286"/>
      <c r="E40" s="287"/>
      <c r="F40" s="288"/>
      <c r="G40" s="184"/>
      <c r="H40" s="185"/>
      <c r="I40" s="204"/>
      <c r="J40" s="281" t="str">
        <f t="shared" si="3"/>
        <v/>
      </c>
      <c r="K40" s="282"/>
      <c r="L40" s="196"/>
      <c r="M40" s="197">
        <f t="shared" si="4"/>
        <v>0</v>
      </c>
      <c r="N40" s="157"/>
      <c r="O40" s="311"/>
      <c r="P40" s="299"/>
      <c r="Q40" s="300"/>
      <c r="R40" s="200"/>
      <c r="S40" s="200"/>
      <c r="T40" s="200"/>
      <c r="U40" s="200"/>
      <c r="V40" s="200"/>
      <c r="W40" s="141"/>
      <c r="X40" s="141"/>
    </row>
    <row r="41" spans="1:27" x14ac:dyDescent="0.15">
      <c r="A41" s="290"/>
      <c r="B41" s="290"/>
      <c r="C41" s="194"/>
      <c r="D41" s="286"/>
      <c r="E41" s="287"/>
      <c r="F41" s="288"/>
      <c r="G41" s="184"/>
      <c r="H41" s="185"/>
      <c r="I41" s="204"/>
      <c r="J41" s="281" t="str">
        <f t="shared" si="3"/>
        <v/>
      </c>
      <c r="K41" s="282"/>
      <c r="L41" s="196"/>
      <c r="M41" s="197">
        <f t="shared" si="4"/>
        <v>0</v>
      </c>
      <c r="N41" s="157"/>
      <c r="O41" s="311"/>
      <c r="P41" s="299"/>
      <c r="Q41" s="300"/>
      <c r="R41" s="200"/>
      <c r="S41" s="200"/>
      <c r="T41" s="200"/>
      <c r="U41" s="200"/>
      <c r="V41" s="200"/>
      <c r="W41" s="141"/>
      <c r="X41" s="141"/>
    </row>
    <row r="42" spans="1:27" x14ac:dyDescent="0.15">
      <c r="A42" s="290"/>
      <c r="B42" s="290"/>
      <c r="C42" s="194"/>
      <c r="D42" s="286"/>
      <c r="E42" s="287"/>
      <c r="F42" s="288"/>
      <c r="G42" s="184"/>
      <c r="H42" s="185"/>
      <c r="I42" s="204"/>
      <c r="J42" s="281" t="str">
        <f t="shared" si="3"/>
        <v/>
      </c>
      <c r="K42" s="282"/>
      <c r="L42" s="196"/>
      <c r="M42" s="197">
        <f t="shared" si="4"/>
        <v>0</v>
      </c>
      <c r="N42" s="157"/>
      <c r="O42" s="311"/>
      <c r="P42" s="299"/>
      <c r="Q42" s="300"/>
      <c r="R42" s="181"/>
      <c r="S42" s="181"/>
      <c r="T42" s="181"/>
      <c r="U42" s="181"/>
      <c r="V42" s="181"/>
      <c r="W42" s="141"/>
      <c r="X42" s="141"/>
    </row>
    <row r="43" spans="1:27" x14ac:dyDescent="0.15">
      <c r="A43" s="290"/>
      <c r="B43" s="290"/>
      <c r="C43" s="194"/>
      <c r="D43" s="286"/>
      <c r="E43" s="287"/>
      <c r="F43" s="288"/>
      <c r="G43" s="184"/>
      <c r="H43" s="185"/>
      <c r="I43" s="204"/>
      <c r="J43" s="281" t="str">
        <f t="shared" si="3"/>
        <v/>
      </c>
      <c r="K43" s="282"/>
      <c r="L43" s="196"/>
      <c r="M43" s="197">
        <f t="shared" si="4"/>
        <v>0</v>
      </c>
      <c r="N43" s="157"/>
      <c r="O43" s="311"/>
      <c r="P43" s="299"/>
      <c r="Q43" s="300"/>
      <c r="R43" s="181"/>
      <c r="S43" s="181"/>
      <c r="T43" s="181"/>
      <c r="U43" s="181"/>
      <c r="V43" s="181"/>
      <c r="W43" s="141"/>
      <c r="X43" s="141"/>
    </row>
    <row r="44" spans="1:27" ht="11.25" customHeight="1" x14ac:dyDescent="0.15">
      <c r="A44" s="290"/>
      <c r="B44" s="290"/>
      <c r="C44" s="194"/>
      <c r="D44" s="286"/>
      <c r="E44" s="287"/>
      <c r="F44" s="288"/>
      <c r="G44" s="184"/>
      <c r="H44" s="185"/>
      <c r="I44" s="204"/>
      <c r="J44" s="281" t="str">
        <f t="shared" si="3"/>
        <v/>
      </c>
      <c r="K44" s="282"/>
      <c r="L44" s="196"/>
      <c r="M44" s="197">
        <f t="shared" si="4"/>
        <v>0</v>
      </c>
      <c r="N44" s="157"/>
      <c r="O44" s="312"/>
      <c r="P44" s="301"/>
      <c r="Q44" s="302"/>
      <c r="R44" s="181"/>
      <c r="S44" s="181"/>
      <c r="T44" s="181"/>
      <c r="U44" s="181"/>
      <c r="V44" s="181"/>
      <c r="W44" s="141"/>
      <c r="X44" s="141"/>
    </row>
    <row r="45" spans="1:27" ht="11.25" customHeight="1" x14ac:dyDescent="0.15">
      <c r="A45" s="290"/>
      <c r="B45" s="290"/>
      <c r="C45" s="194"/>
      <c r="D45" s="286"/>
      <c r="E45" s="287"/>
      <c r="F45" s="288"/>
      <c r="G45" s="184"/>
      <c r="H45" s="185"/>
      <c r="I45" s="204"/>
      <c r="J45" s="281" t="str">
        <f t="shared" si="3"/>
        <v/>
      </c>
      <c r="K45" s="282"/>
      <c r="L45" s="196"/>
      <c r="M45" s="197">
        <f t="shared" si="4"/>
        <v>0</v>
      </c>
      <c r="N45" s="157"/>
      <c r="O45" s="310" t="s">
        <v>148</v>
      </c>
      <c r="P45" s="297" t="s">
        <v>173</v>
      </c>
      <c r="Q45" s="298"/>
      <c r="S45" s="181"/>
      <c r="T45" s="181"/>
      <c r="U45" s="141"/>
      <c r="V45" s="141"/>
      <c r="W45" s="141"/>
      <c r="X45" s="141"/>
    </row>
    <row r="46" spans="1:27" x14ac:dyDescent="0.15">
      <c r="A46" s="290"/>
      <c r="B46" s="290"/>
      <c r="C46" s="194"/>
      <c r="D46" s="286"/>
      <c r="E46" s="287"/>
      <c r="F46" s="288"/>
      <c r="G46" s="184"/>
      <c r="H46" s="185"/>
      <c r="I46" s="204"/>
      <c r="J46" s="281" t="str">
        <f t="shared" si="3"/>
        <v/>
      </c>
      <c r="K46" s="282"/>
      <c r="L46" s="196"/>
      <c r="M46" s="197">
        <f t="shared" si="4"/>
        <v>0</v>
      </c>
      <c r="N46" s="157"/>
      <c r="O46" s="311"/>
      <c r="P46" s="299"/>
      <c r="Q46" s="300"/>
      <c r="S46" s="181"/>
      <c r="T46" s="181"/>
      <c r="U46" s="141"/>
      <c r="V46" s="141"/>
      <c r="W46" s="141"/>
      <c r="X46" s="141"/>
    </row>
    <row r="47" spans="1:27" x14ac:dyDescent="0.15">
      <c r="A47" s="290"/>
      <c r="B47" s="290"/>
      <c r="C47" s="194"/>
      <c r="D47" s="286"/>
      <c r="E47" s="287"/>
      <c r="F47" s="288"/>
      <c r="G47" s="184"/>
      <c r="H47" s="185"/>
      <c r="I47" s="204"/>
      <c r="J47" s="281" t="str">
        <f t="shared" si="3"/>
        <v/>
      </c>
      <c r="K47" s="282"/>
      <c r="L47" s="196"/>
      <c r="M47" s="197">
        <f t="shared" si="4"/>
        <v>0</v>
      </c>
      <c r="N47" s="157"/>
      <c r="O47" s="311"/>
      <c r="P47" s="299"/>
      <c r="Q47" s="300"/>
      <c r="S47" s="181"/>
      <c r="T47" s="181"/>
      <c r="U47" s="141"/>
      <c r="V47" s="141"/>
      <c r="W47" s="141"/>
      <c r="X47" s="141"/>
    </row>
    <row r="48" spans="1:27" x14ac:dyDescent="0.15">
      <c r="A48" s="290"/>
      <c r="B48" s="290"/>
      <c r="C48" s="194"/>
      <c r="D48" s="286"/>
      <c r="E48" s="287"/>
      <c r="F48" s="288"/>
      <c r="G48" s="184"/>
      <c r="H48" s="185"/>
      <c r="I48" s="204"/>
      <c r="J48" s="281" t="str">
        <f t="shared" si="3"/>
        <v/>
      </c>
      <c r="K48" s="282"/>
      <c r="L48" s="196"/>
      <c r="M48" s="197">
        <f t="shared" si="4"/>
        <v>0</v>
      </c>
      <c r="N48" s="157"/>
      <c r="O48" s="311"/>
      <c r="P48" s="299"/>
      <c r="Q48" s="300"/>
      <c r="S48" s="181"/>
      <c r="T48" s="181"/>
      <c r="U48" s="141"/>
      <c r="V48" s="141"/>
      <c r="W48" s="141"/>
      <c r="X48" s="141"/>
    </row>
    <row r="49" spans="1:24" x14ac:dyDescent="0.15">
      <c r="A49" s="290"/>
      <c r="B49" s="290"/>
      <c r="C49" s="194"/>
      <c r="D49" s="286"/>
      <c r="E49" s="287"/>
      <c r="F49" s="288"/>
      <c r="G49" s="184"/>
      <c r="H49" s="185"/>
      <c r="I49" s="204"/>
      <c r="J49" s="281" t="str">
        <f t="shared" si="3"/>
        <v/>
      </c>
      <c r="K49" s="282"/>
      <c r="L49" s="196"/>
      <c r="M49" s="197">
        <f t="shared" si="4"/>
        <v>0</v>
      </c>
      <c r="N49" s="157"/>
      <c r="O49" s="311"/>
      <c r="P49" s="299"/>
      <c r="Q49" s="300"/>
      <c r="S49" s="181"/>
      <c r="T49" s="181"/>
      <c r="U49" s="141"/>
      <c r="V49" s="141"/>
      <c r="W49" s="141"/>
      <c r="X49" s="141"/>
    </row>
    <row r="50" spans="1:24" x14ac:dyDescent="0.15">
      <c r="A50" s="290"/>
      <c r="B50" s="290"/>
      <c r="C50" s="194"/>
      <c r="D50" s="286"/>
      <c r="E50" s="287"/>
      <c r="F50" s="288"/>
      <c r="G50" s="184"/>
      <c r="H50" s="185"/>
      <c r="I50" s="204"/>
      <c r="J50" s="281" t="str">
        <f t="shared" si="3"/>
        <v/>
      </c>
      <c r="K50" s="282"/>
      <c r="L50" s="196"/>
      <c r="M50" s="197">
        <f t="shared" si="4"/>
        <v>0</v>
      </c>
      <c r="N50" s="157"/>
      <c r="O50" s="312"/>
      <c r="P50" s="301"/>
      <c r="Q50" s="302"/>
      <c r="S50" s="181"/>
      <c r="T50" s="181"/>
      <c r="U50" s="141"/>
      <c r="V50" s="141"/>
      <c r="W50" s="141"/>
      <c r="X50" s="141"/>
    </row>
    <row r="51" spans="1:24" ht="11.25" customHeight="1" x14ac:dyDescent="0.15">
      <c r="A51" s="290"/>
      <c r="B51" s="290"/>
      <c r="C51" s="194"/>
      <c r="D51" s="286"/>
      <c r="E51" s="287"/>
      <c r="F51" s="288"/>
      <c r="G51" s="184"/>
      <c r="H51" s="185"/>
      <c r="I51" s="204"/>
      <c r="J51" s="281" t="str">
        <f t="shared" si="3"/>
        <v/>
      </c>
      <c r="K51" s="282"/>
      <c r="L51" s="196"/>
      <c r="M51" s="197">
        <f t="shared" si="4"/>
        <v>0</v>
      </c>
      <c r="N51" s="157"/>
      <c r="O51" s="296" t="s">
        <v>150</v>
      </c>
      <c r="P51" s="297" t="s">
        <v>175</v>
      </c>
      <c r="Q51" s="298"/>
      <c r="S51" s="181"/>
      <c r="T51" s="181"/>
      <c r="U51" s="141"/>
      <c r="V51" s="141"/>
      <c r="W51" s="141"/>
      <c r="X51" s="141"/>
    </row>
    <row r="52" spans="1:24" x14ac:dyDescent="0.15">
      <c r="A52" s="290"/>
      <c r="B52" s="290"/>
      <c r="C52" s="194"/>
      <c r="D52" s="286"/>
      <c r="E52" s="287"/>
      <c r="F52" s="288"/>
      <c r="G52" s="184"/>
      <c r="H52" s="185"/>
      <c r="I52" s="204"/>
      <c r="J52" s="281" t="str">
        <f t="shared" si="3"/>
        <v/>
      </c>
      <c r="K52" s="282"/>
      <c r="L52" s="196"/>
      <c r="M52" s="197">
        <f t="shared" si="4"/>
        <v>0</v>
      </c>
      <c r="N52" s="157"/>
      <c r="O52" s="296"/>
      <c r="P52" s="299"/>
      <c r="Q52" s="300"/>
      <c r="S52" s="181"/>
      <c r="T52" s="181"/>
      <c r="U52" s="141"/>
      <c r="V52" s="141"/>
      <c r="W52" s="141"/>
      <c r="X52" s="141"/>
    </row>
    <row r="53" spans="1:24" x14ac:dyDescent="0.15">
      <c r="A53" s="290"/>
      <c r="B53" s="290"/>
      <c r="C53" s="194"/>
      <c r="D53" s="286"/>
      <c r="E53" s="287"/>
      <c r="F53" s="288"/>
      <c r="G53" s="184"/>
      <c r="H53" s="185"/>
      <c r="I53" s="204"/>
      <c r="J53" s="281" t="str">
        <f t="shared" si="3"/>
        <v/>
      </c>
      <c r="K53" s="282"/>
      <c r="L53" s="196"/>
      <c r="M53" s="197">
        <f t="shared" si="4"/>
        <v>0</v>
      </c>
      <c r="N53" s="157"/>
      <c r="O53" s="296"/>
      <c r="P53" s="299"/>
      <c r="Q53" s="300"/>
      <c r="S53" s="181"/>
      <c r="T53" s="181"/>
      <c r="U53" s="141"/>
      <c r="V53" s="141"/>
      <c r="W53" s="141"/>
      <c r="X53" s="141"/>
    </row>
    <row r="54" spans="1:24" x14ac:dyDescent="0.15">
      <c r="A54" s="290"/>
      <c r="B54" s="290"/>
      <c r="C54" s="194"/>
      <c r="D54" s="286"/>
      <c r="E54" s="287"/>
      <c r="F54" s="288"/>
      <c r="G54" s="184"/>
      <c r="H54" s="185"/>
      <c r="I54" s="204"/>
      <c r="J54" s="281" t="str">
        <f t="shared" si="3"/>
        <v/>
      </c>
      <c r="K54" s="282"/>
      <c r="L54" s="196"/>
      <c r="M54" s="197">
        <f t="shared" si="4"/>
        <v>0</v>
      </c>
      <c r="N54" s="157"/>
      <c r="O54" s="296"/>
      <c r="P54" s="299"/>
      <c r="Q54" s="300"/>
      <c r="S54" s="181"/>
      <c r="T54" s="181"/>
    </row>
    <row r="55" spans="1:24" x14ac:dyDescent="0.15">
      <c r="A55" s="290"/>
      <c r="B55" s="290"/>
      <c r="C55" s="194"/>
      <c r="D55" s="286"/>
      <c r="E55" s="287"/>
      <c r="F55" s="288"/>
      <c r="G55" s="184"/>
      <c r="H55" s="185"/>
      <c r="I55" s="204"/>
      <c r="J55" s="281" t="str">
        <f t="shared" si="3"/>
        <v/>
      </c>
      <c r="K55" s="282"/>
      <c r="L55" s="196"/>
      <c r="M55" s="197">
        <f t="shared" si="4"/>
        <v>0</v>
      </c>
      <c r="N55" s="157"/>
      <c r="O55" s="296"/>
      <c r="P55" s="299"/>
      <c r="Q55" s="300"/>
      <c r="S55" s="181"/>
      <c r="T55" s="181"/>
    </row>
    <row r="56" spans="1:24" x14ac:dyDescent="0.15">
      <c r="A56" s="290"/>
      <c r="B56" s="290"/>
      <c r="C56" s="194"/>
      <c r="D56" s="286"/>
      <c r="E56" s="287"/>
      <c r="F56" s="288"/>
      <c r="G56" s="184"/>
      <c r="H56" s="185"/>
      <c r="I56" s="204"/>
      <c r="J56" s="281" t="str">
        <f t="shared" si="3"/>
        <v/>
      </c>
      <c r="K56" s="282"/>
      <c r="L56" s="196"/>
      <c r="M56" s="197">
        <f t="shared" si="4"/>
        <v>0</v>
      </c>
      <c r="N56" s="157"/>
      <c r="O56" s="296"/>
      <c r="P56" s="301"/>
      <c r="Q56" s="302"/>
      <c r="S56" s="181"/>
      <c r="T56" s="181"/>
    </row>
    <row r="57" spans="1:24" ht="11.25" customHeight="1" x14ac:dyDescent="0.15">
      <c r="A57" s="290"/>
      <c r="B57" s="290"/>
      <c r="C57" s="194"/>
      <c r="D57" s="286"/>
      <c r="E57" s="287"/>
      <c r="F57" s="288"/>
      <c r="G57" s="184"/>
      <c r="H57" s="185"/>
      <c r="I57" s="204"/>
      <c r="J57" s="281" t="str">
        <f t="shared" si="3"/>
        <v/>
      </c>
      <c r="K57" s="282"/>
      <c r="L57" s="196"/>
      <c r="M57" s="197">
        <f t="shared" si="4"/>
        <v>0</v>
      </c>
      <c r="N57" s="157"/>
      <c r="O57" s="296" t="s">
        <v>153</v>
      </c>
      <c r="P57" s="297" t="s">
        <v>176</v>
      </c>
      <c r="Q57" s="298"/>
    </row>
    <row r="58" spans="1:24" x14ac:dyDescent="0.15">
      <c r="A58" s="290"/>
      <c r="B58" s="290"/>
      <c r="C58" s="194"/>
      <c r="D58" s="286"/>
      <c r="E58" s="287"/>
      <c r="F58" s="288"/>
      <c r="G58" s="184"/>
      <c r="H58" s="185"/>
      <c r="I58" s="204"/>
      <c r="J58" s="281" t="str">
        <f t="shared" si="3"/>
        <v/>
      </c>
      <c r="K58" s="282"/>
      <c r="L58" s="196"/>
      <c r="M58" s="197">
        <f t="shared" si="4"/>
        <v>0</v>
      </c>
      <c r="N58" s="157"/>
      <c r="O58" s="296"/>
      <c r="P58" s="299"/>
      <c r="Q58" s="300"/>
    </row>
    <row r="59" spans="1:24" x14ac:dyDescent="0.15">
      <c r="A59" s="290"/>
      <c r="B59" s="290"/>
      <c r="C59" s="194"/>
      <c r="D59" s="286"/>
      <c r="E59" s="287"/>
      <c r="F59" s="288"/>
      <c r="G59" s="184"/>
      <c r="H59" s="185"/>
      <c r="I59" s="204"/>
      <c r="J59" s="281" t="str">
        <f t="shared" si="3"/>
        <v/>
      </c>
      <c r="K59" s="282"/>
      <c r="L59" s="196"/>
      <c r="M59" s="197">
        <f t="shared" si="4"/>
        <v>0</v>
      </c>
      <c r="N59" s="157"/>
      <c r="O59" s="296"/>
      <c r="P59" s="299"/>
      <c r="Q59" s="300"/>
    </row>
    <row r="60" spans="1:24" x14ac:dyDescent="0.15">
      <c r="A60" s="290"/>
      <c r="B60" s="290"/>
      <c r="C60" s="194"/>
      <c r="D60" s="286"/>
      <c r="E60" s="287"/>
      <c r="F60" s="288"/>
      <c r="G60" s="184"/>
      <c r="H60" s="185"/>
      <c r="I60" s="204"/>
      <c r="J60" s="281" t="str">
        <f t="shared" si="3"/>
        <v/>
      </c>
      <c r="K60" s="282"/>
      <c r="L60" s="196"/>
      <c r="M60" s="197">
        <f t="shared" si="4"/>
        <v>0</v>
      </c>
      <c r="N60" s="157"/>
      <c r="O60" s="296"/>
      <c r="P60" s="299"/>
      <c r="Q60" s="300"/>
    </row>
    <row r="61" spans="1:24" x14ac:dyDescent="0.15">
      <c r="A61" s="290"/>
      <c r="B61" s="290"/>
      <c r="C61" s="194"/>
      <c r="D61" s="286"/>
      <c r="E61" s="287"/>
      <c r="F61" s="288"/>
      <c r="G61" s="184"/>
      <c r="H61" s="185"/>
      <c r="I61" s="204"/>
      <c r="J61" s="281" t="str">
        <f t="shared" si="3"/>
        <v/>
      </c>
      <c r="K61" s="282"/>
      <c r="L61" s="196"/>
      <c r="M61" s="197">
        <f t="shared" si="4"/>
        <v>0</v>
      </c>
      <c r="N61" s="157"/>
      <c r="O61" s="296"/>
      <c r="P61" s="299"/>
      <c r="Q61" s="300"/>
    </row>
    <row r="62" spans="1:24" x14ac:dyDescent="0.15">
      <c r="A62" s="290"/>
      <c r="B62" s="290"/>
      <c r="C62" s="194"/>
      <c r="D62" s="286"/>
      <c r="E62" s="287"/>
      <c r="F62" s="288"/>
      <c r="G62" s="184"/>
      <c r="H62" s="185"/>
      <c r="I62" s="204"/>
      <c r="J62" s="281" t="str">
        <f t="shared" si="3"/>
        <v/>
      </c>
      <c r="K62" s="282"/>
      <c r="L62" s="196"/>
      <c r="M62" s="197">
        <f t="shared" si="4"/>
        <v>0</v>
      </c>
      <c r="N62" s="157"/>
      <c r="O62" s="296"/>
      <c r="P62" s="301"/>
      <c r="Q62" s="302"/>
    </row>
    <row r="63" spans="1:24" ht="11.25" customHeight="1" x14ac:dyDescent="0.15">
      <c r="A63" s="290"/>
      <c r="B63" s="290"/>
      <c r="C63" s="194"/>
      <c r="D63" s="286"/>
      <c r="E63" s="287"/>
      <c r="F63" s="288"/>
      <c r="G63" s="184"/>
      <c r="H63" s="185"/>
      <c r="I63" s="204"/>
      <c r="J63" s="281" t="str">
        <f t="shared" si="3"/>
        <v/>
      </c>
      <c r="K63" s="282"/>
      <c r="L63" s="196"/>
      <c r="M63" s="197">
        <f t="shared" si="4"/>
        <v>0</v>
      </c>
      <c r="N63" s="157"/>
      <c r="O63" s="296" t="s">
        <v>155</v>
      </c>
      <c r="P63" s="297" t="s">
        <v>174</v>
      </c>
      <c r="Q63" s="298"/>
    </row>
    <row r="64" spans="1:24" x14ac:dyDescent="0.15">
      <c r="A64" s="290"/>
      <c r="B64" s="290"/>
      <c r="C64" s="194"/>
      <c r="D64" s="286"/>
      <c r="E64" s="287"/>
      <c r="F64" s="288"/>
      <c r="G64" s="184"/>
      <c r="H64" s="185"/>
      <c r="I64" s="204"/>
      <c r="J64" s="281" t="str">
        <f t="shared" si="3"/>
        <v/>
      </c>
      <c r="K64" s="282"/>
      <c r="L64" s="196"/>
      <c r="M64" s="197">
        <f t="shared" si="4"/>
        <v>0</v>
      </c>
      <c r="N64" s="157"/>
      <c r="O64" s="296"/>
      <c r="P64" s="299"/>
      <c r="Q64" s="300"/>
    </row>
    <row r="65" spans="1:18" x14ac:dyDescent="0.15">
      <c r="A65" s="290"/>
      <c r="B65" s="290"/>
      <c r="C65" s="194"/>
      <c r="D65" s="286"/>
      <c r="E65" s="287"/>
      <c r="F65" s="288"/>
      <c r="G65" s="184"/>
      <c r="H65" s="185"/>
      <c r="I65" s="204"/>
      <c r="J65" s="281" t="str">
        <f t="shared" si="3"/>
        <v/>
      </c>
      <c r="K65" s="282"/>
      <c r="L65" s="196"/>
      <c r="M65" s="197">
        <f t="shared" si="4"/>
        <v>0</v>
      </c>
      <c r="N65" s="157"/>
      <c r="O65" s="296"/>
      <c r="P65" s="299"/>
      <c r="Q65" s="300"/>
    </row>
    <row r="66" spans="1:18" x14ac:dyDescent="0.15">
      <c r="A66" s="290"/>
      <c r="B66" s="290"/>
      <c r="C66" s="194"/>
      <c r="D66" s="286"/>
      <c r="E66" s="287"/>
      <c r="F66" s="288"/>
      <c r="G66" s="184"/>
      <c r="H66" s="185"/>
      <c r="I66" s="204"/>
      <c r="J66" s="281" t="str">
        <f t="shared" si="3"/>
        <v/>
      </c>
      <c r="K66" s="282"/>
      <c r="L66" s="196"/>
      <c r="M66" s="197">
        <f t="shared" si="4"/>
        <v>0</v>
      </c>
      <c r="N66" s="157"/>
      <c r="O66" s="296"/>
      <c r="P66" s="299"/>
      <c r="Q66" s="300"/>
    </row>
    <row r="67" spans="1:18" x14ac:dyDescent="0.15">
      <c r="A67" s="290"/>
      <c r="B67" s="290"/>
      <c r="C67" s="194"/>
      <c r="D67" s="286"/>
      <c r="E67" s="287"/>
      <c r="F67" s="288"/>
      <c r="G67" s="184"/>
      <c r="H67" s="185"/>
      <c r="I67" s="204"/>
      <c r="J67" s="281" t="str">
        <f t="shared" si="3"/>
        <v/>
      </c>
      <c r="K67" s="282"/>
      <c r="L67" s="196"/>
      <c r="M67" s="197">
        <f t="shared" si="4"/>
        <v>0</v>
      </c>
      <c r="N67" s="157"/>
      <c r="O67" s="296"/>
      <c r="P67" s="299"/>
      <c r="Q67" s="300"/>
    </row>
    <row r="68" spans="1:18" x14ac:dyDescent="0.15">
      <c r="A68" s="290"/>
      <c r="B68" s="290"/>
      <c r="C68" s="194"/>
      <c r="D68" s="286"/>
      <c r="E68" s="287"/>
      <c r="F68" s="288"/>
      <c r="G68" s="184"/>
      <c r="H68" s="185"/>
      <c r="I68" s="204"/>
      <c r="J68" s="281" t="str">
        <f t="shared" si="3"/>
        <v/>
      </c>
      <c r="K68" s="282"/>
      <c r="L68" s="196"/>
      <c r="M68" s="197">
        <f t="shared" si="4"/>
        <v>0</v>
      </c>
      <c r="N68" s="157"/>
      <c r="O68" s="296"/>
      <c r="P68" s="301"/>
      <c r="Q68" s="302"/>
    </row>
    <row r="69" spans="1:18" x14ac:dyDescent="0.15">
      <c r="A69" s="290"/>
      <c r="B69" s="290"/>
      <c r="C69" s="194"/>
      <c r="D69" s="286"/>
      <c r="E69" s="287"/>
      <c r="F69" s="288"/>
      <c r="G69" s="184"/>
      <c r="H69" s="185"/>
      <c r="I69" s="204"/>
      <c r="J69" s="281" t="str">
        <f t="shared" si="3"/>
        <v/>
      </c>
      <c r="K69" s="282"/>
      <c r="L69" s="196"/>
      <c r="M69" s="197">
        <f t="shared" si="4"/>
        <v>0</v>
      </c>
      <c r="N69" s="157"/>
      <c r="O69" s="182"/>
      <c r="P69" s="183"/>
      <c r="Q69" s="183"/>
      <c r="R69" s="183"/>
    </row>
    <row r="70" spans="1:18" x14ac:dyDescent="0.15">
      <c r="A70" s="290"/>
      <c r="B70" s="290"/>
      <c r="C70" s="194"/>
      <c r="D70" s="286"/>
      <c r="E70" s="287"/>
      <c r="F70" s="288"/>
      <c r="G70" s="184"/>
      <c r="H70" s="185"/>
      <c r="I70" s="204"/>
      <c r="J70" s="281" t="str">
        <f t="shared" si="3"/>
        <v/>
      </c>
      <c r="K70" s="282"/>
      <c r="L70" s="196"/>
      <c r="M70" s="197">
        <f t="shared" si="4"/>
        <v>0</v>
      </c>
      <c r="N70" s="157"/>
      <c r="O70" s="182"/>
      <c r="P70" s="183"/>
      <c r="Q70" s="183"/>
      <c r="R70" s="183"/>
    </row>
    <row r="71" spans="1:18" x14ac:dyDescent="0.15">
      <c r="A71" s="290"/>
      <c r="B71" s="290"/>
      <c r="C71" s="194"/>
      <c r="D71" s="286"/>
      <c r="E71" s="287"/>
      <c r="F71" s="288"/>
      <c r="G71" s="184"/>
      <c r="H71" s="185"/>
      <c r="I71" s="204"/>
      <c r="J71" s="281" t="str">
        <f t="shared" si="3"/>
        <v/>
      </c>
      <c r="K71" s="282"/>
      <c r="L71" s="196"/>
      <c r="M71" s="197">
        <f t="shared" si="4"/>
        <v>0</v>
      </c>
      <c r="N71" s="157"/>
      <c r="O71" s="182"/>
      <c r="P71" s="183"/>
      <c r="Q71" s="183"/>
      <c r="R71" s="183"/>
    </row>
    <row r="72" spans="1:18" x14ac:dyDescent="0.15">
      <c r="A72" s="290"/>
      <c r="B72" s="290"/>
      <c r="C72" s="194"/>
      <c r="D72" s="286"/>
      <c r="E72" s="287"/>
      <c r="F72" s="288"/>
      <c r="G72" s="184"/>
      <c r="H72" s="185"/>
      <c r="I72" s="204"/>
      <c r="J72" s="281" t="str">
        <f t="shared" si="3"/>
        <v/>
      </c>
      <c r="K72" s="282"/>
      <c r="L72" s="196"/>
      <c r="M72" s="197">
        <f t="shared" si="4"/>
        <v>0</v>
      </c>
      <c r="N72" s="157"/>
      <c r="O72" s="182"/>
      <c r="P72" s="183"/>
      <c r="Q72" s="183"/>
      <c r="R72" s="183"/>
    </row>
    <row r="73" spans="1:18" x14ac:dyDescent="0.15">
      <c r="A73" s="290"/>
      <c r="B73" s="290"/>
      <c r="C73" s="194"/>
      <c r="D73" s="286"/>
      <c r="E73" s="287"/>
      <c r="F73" s="288"/>
      <c r="G73" s="184"/>
      <c r="H73" s="185"/>
      <c r="I73" s="204"/>
      <c r="J73" s="281" t="str">
        <f t="shared" si="3"/>
        <v/>
      </c>
      <c r="K73" s="282"/>
      <c r="L73" s="196"/>
      <c r="M73" s="197">
        <f t="shared" si="4"/>
        <v>0</v>
      </c>
      <c r="N73" s="157"/>
      <c r="O73" s="182"/>
      <c r="P73" s="183"/>
      <c r="Q73" s="183"/>
      <c r="R73" s="183"/>
    </row>
    <row r="74" spans="1:18" x14ac:dyDescent="0.15">
      <c r="A74" s="290"/>
      <c r="B74" s="290"/>
      <c r="C74" s="194"/>
      <c r="D74" s="286"/>
      <c r="E74" s="287"/>
      <c r="F74" s="288"/>
      <c r="G74" s="184"/>
      <c r="H74" s="185"/>
      <c r="I74" s="204"/>
      <c r="J74" s="281" t="str">
        <f t="shared" si="3"/>
        <v/>
      </c>
      <c r="K74" s="282"/>
      <c r="L74" s="196"/>
      <c r="M74" s="197">
        <f t="shared" si="4"/>
        <v>0</v>
      </c>
      <c r="N74" s="157"/>
      <c r="O74" s="182"/>
      <c r="P74" s="183"/>
      <c r="Q74" s="183"/>
      <c r="R74" s="183"/>
    </row>
    <row r="75" spans="1:18" x14ac:dyDescent="0.15">
      <c r="A75" s="290"/>
      <c r="B75" s="290"/>
      <c r="C75" s="194"/>
      <c r="D75" s="286"/>
      <c r="E75" s="287"/>
      <c r="F75" s="288"/>
      <c r="G75" s="184"/>
      <c r="H75" s="185"/>
      <c r="I75" s="204"/>
      <c r="J75" s="281" t="str">
        <f t="shared" si="3"/>
        <v/>
      </c>
      <c r="K75" s="282"/>
      <c r="L75" s="196"/>
      <c r="M75" s="197">
        <f t="shared" si="4"/>
        <v>0</v>
      </c>
      <c r="N75" s="157"/>
      <c r="O75" s="182"/>
      <c r="P75" s="183"/>
      <c r="Q75" s="183"/>
      <c r="R75" s="183"/>
    </row>
    <row r="76" spans="1:18" x14ac:dyDescent="0.15">
      <c r="A76" s="290"/>
      <c r="B76" s="290"/>
      <c r="C76" s="194"/>
      <c r="D76" s="286"/>
      <c r="E76" s="287"/>
      <c r="F76" s="288"/>
      <c r="G76" s="184"/>
      <c r="H76" s="185"/>
      <c r="I76" s="204"/>
      <c r="J76" s="281" t="str">
        <f t="shared" si="3"/>
        <v/>
      </c>
      <c r="K76" s="282"/>
      <c r="L76" s="196"/>
      <c r="M76" s="197">
        <f t="shared" si="4"/>
        <v>0</v>
      </c>
      <c r="N76" s="157"/>
      <c r="O76" s="183"/>
      <c r="P76" s="183"/>
      <c r="Q76" s="183"/>
      <c r="R76" s="183"/>
    </row>
    <row r="77" spans="1:18" x14ac:dyDescent="0.15">
      <c r="A77" s="290"/>
      <c r="B77" s="290"/>
      <c r="C77" s="194"/>
      <c r="D77" s="286"/>
      <c r="E77" s="287"/>
      <c r="F77" s="288"/>
      <c r="G77" s="184"/>
      <c r="H77" s="185"/>
      <c r="I77" s="204"/>
      <c r="J77" s="281" t="str">
        <f t="shared" si="3"/>
        <v/>
      </c>
      <c r="K77" s="282"/>
      <c r="L77" s="196"/>
      <c r="M77" s="197">
        <f t="shared" si="4"/>
        <v>0</v>
      </c>
      <c r="N77" s="157"/>
      <c r="O77" s="183"/>
      <c r="P77" s="183"/>
      <c r="Q77" s="183"/>
      <c r="R77" s="183"/>
    </row>
    <row r="78" spans="1:18" x14ac:dyDescent="0.15">
      <c r="A78" s="290"/>
      <c r="B78" s="290"/>
      <c r="C78" s="194"/>
      <c r="D78" s="286"/>
      <c r="E78" s="287"/>
      <c r="F78" s="288"/>
      <c r="G78" s="184"/>
      <c r="H78" s="185"/>
      <c r="I78" s="204"/>
      <c r="J78" s="281" t="str">
        <f t="shared" si="3"/>
        <v/>
      </c>
      <c r="K78" s="282"/>
      <c r="L78" s="196"/>
      <c r="M78" s="197">
        <f t="shared" si="4"/>
        <v>0</v>
      </c>
      <c r="N78" s="157"/>
      <c r="O78" s="183"/>
      <c r="P78" s="183"/>
      <c r="Q78" s="183"/>
      <c r="R78" s="183"/>
    </row>
    <row r="79" spans="1:18" x14ac:dyDescent="0.15">
      <c r="A79" s="290"/>
      <c r="B79" s="290"/>
      <c r="C79" s="194"/>
      <c r="D79" s="286"/>
      <c r="E79" s="287"/>
      <c r="F79" s="288"/>
      <c r="G79" s="184"/>
      <c r="H79" s="185"/>
      <c r="I79" s="204"/>
      <c r="J79" s="281" t="str">
        <f t="shared" si="3"/>
        <v/>
      </c>
      <c r="K79" s="282"/>
      <c r="L79" s="196"/>
      <c r="M79" s="197">
        <f t="shared" si="4"/>
        <v>0</v>
      </c>
      <c r="N79" s="157"/>
      <c r="O79" s="183"/>
      <c r="P79" s="183"/>
      <c r="Q79" s="183"/>
      <c r="R79" s="183"/>
    </row>
    <row r="80" spans="1:18" x14ac:dyDescent="0.15">
      <c r="A80" s="290"/>
      <c r="B80" s="290"/>
      <c r="C80" s="194"/>
      <c r="D80" s="286"/>
      <c r="E80" s="287"/>
      <c r="F80" s="288"/>
      <c r="G80" s="184"/>
      <c r="H80" s="185"/>
      <c r="I80" s="204"/>
      <c r="J80" s="281" t="str">
        <f t="shared" si="3"/>
        <v/>
      </c>
      <c r="K80" s="282"/>
      <c r="L80" s="196"/>
      <c r="M80" s="197">
        <f t="shared" si="4"/>
        <v>0</v>
      </c>
      <c r="N80" s="157"/>
      <c r="O80" s="183"/>
      <c r="P80" s="183"/>
      <c r="Q80" s="183"/>
      <c r="R80" s="183"/>
    </row>
    <row r="81" spans="1:18" x14ac:dyDescent="0.15">
      <c r="A81" s="290"/>
      <c r="B81" s="290"/>
      <c r="C81" s="194"/>
      <c r="D81" s="286"/>
      <c r="E81" s="287"/>
      <c r="F81" s="288"/>
      <c r="G81" s="184"/>
      <c r="H81" s="185"/>
      <c r="I81" s="204"/>
      <c r="J81" s="281" t="str">
        <f t="shared" si="3"/>
        <v/>
      </c>
      <c r="K81" s="282"/>
      <c r="L81" s="196"/>
      <c r="M81" s="197">
        <f t="shared" si="4"/>
        <v>0</v>
      </c>
      <c r="N81" s="157"/>
      <c r="O81" s="183"/>
      <c r="P81" s="183"/>
      <c r="Q81" s="183"/>
      <c r="R81" s="183"/>
    </row>
    <row r="82" spans="1:18" x14ac:dyDescent="0.15">
      <c r="A82" s="290"/>
      <c r="B82" s="290"/>
      <c r="C82" s="194"/>
      <c r="D82" s="286"/>
      <c r="E82" s="287"/>
      <c r="F82" s="288"/>
      <c r="G82" s="184"/>
      <c r="H82" s="185"/>
      <c r="I82" s="204"/>
      <c r="J82" s="281" t="str">
        <f t="shared" si="3"/>
        <v/>
      </c>
      <c r="K82" s="282"/>
      <c r="L82" s="196"/>
      <c r="M82" s="197">
        <f t="shared" si="4"/>
        <v>0</v>
      </c>
      <c r="N82" s="157"/>
      <c r="O82" s="183"/>
      <c r="P82" s="183"/>
      <c r="Q82" s="183"/>
      <c r="R82" s="183"/>
    </row>
    <row r="83" spans="1:18" x14ac:dyDescent="0.15">
      <c r="A83" s="290"/>
      <c r="B83" s="290"/>
      <c r="C83" s="194"/>
      <c r="D83" s="286"/>
      <c r="E83" s="287"/>
      <c r="F83" s="288"/>
      <c r="G83" s="184"/>
      <c r="H83" s="185"/>
      <c r="I83" s="204"/>
      <c r="J83" s="281" t="str">
        <f t="shared" si="3"/>
        <v/>
      </c>
      <c r="K83" s="282"/>
      <c r="L83" s="196"/>
      <c r="M83" s="197">
        <f t="shared" si="4"/>
        <v>0</v>
      </c>
      <c r="N83" s="157"/>
      <c r="O83" s="183"/>
      <c r="P83" s="183"/>
      <c r="Q83" s="183"/>
      <c r="R83" s="183"/>
    </row>
    <row r="84" spans="1:18" x14ac:dyDescent="0.15">
      <c r="A84" s="290"/>
      <c r="B84" s="290"/>
      <c r="C84" s="194"/>
      <c r="D84" s="286"/>
      <c r="E84" s="287"/>
      <c r="F84" s="288"/>
      <c r="G84" s="184"/>
      <c r="H84" s="185"/>
      <c r="I84" s="204"/>
      <c r="J84" s="281" t="str">
        <f t="shared" si="3"/>
        <v/>
      </c>
      <c r="K84" s="282"/>
      <c r="L84" s="196"/>
      <c r="M84" s="197">
        <f t="shared" si="4"/>
        <v>0</v>
      </c>
      <c r="N84" s="157"/>
      <c r="O84" s="183"/>
      <c r="P84" s="183"/>
      <c r="Q84" s="183"/>
      <c r="R84" s="183"/>
    </row>
    <row r="85" spans="1:18" x14ac:dyDescent="0.15">
      <c r="A85" s="290"/>
      <c r="B85" s="290"/>
      <c r="C85" s="194"/>
      <c r="D85" s="286"/>
      <c r="E85" s="287"/>
      <c r="F85" s="288"/>
      <c r="G85" s="184"/>
      <c r="H85" s="185"/>
      <c r="I85" s="204"/>
      <c r="J85" s="281" t="str">
        <f t="shared" si="3"/>
        <v/>
      </c>
      <c r="K85" s="282"/>
      <c r="L85" s="196"/>
      <c r="M85" s="197">
        <f t="shared" si="4"/>
        <v>0</v>
      </c>
      <c r="N85" s="157"/>
    </row>
    <row r="86" spans="1:18" x14ac:dyDescent="0.15">
      <c r="A86" s="290"/>
      <c r="B86" s="290"/>
      <c r="C86" s="194"/>
      <c r="D86" s="286"/>
      <c r="E86" s="287"/>
      <c r="F86" s="288"/>
      <c r="G86" s="184"/>
      <c r="H86" s="185"/>
      <c r="I86" s="204"/>
      <c r="J86" s="281" t="str">
        <f t="shared" si="3"/>
        <v/>
      </c>
      <c r="K86" s="282"/>
      <c r="L86" s="196"/>
      <c r="M86" s="197">
        <f t="shared" si="4"/>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3UR01cX3BWa15cuv02EhSgXNvaA57WLmQee6vHP8X4j1FWdsIu4MrcEByC+Kc/YT30L694navESUvoE4Ao8KNw==" saltValue="WhLe8tkRm3Ho55wO59dMew==" spinCount="100000" sheet="1" objects="1" scenarios="1"/>
  <mergeCells count="205">
    <mergeCell ref="O57:O62"/>
    <mergeCell ref="P57:Q62"/>
    <mergeCell ref="O63:O68"/>
    <mergeCell ref="P63:Q68"/>
    <mergeCell ref="P4:Q16"/>
    <mergeCell ref="P3:Q3"/>
    <mergeCell ref="P17:Q24"/>
    <mergeCell ref="O17:O24"/>
    <mergeCell ref="O4:O16"/>
    <mergeCell ref="O27:O32"/>
    <mergeCell ref="P27:Q32"/>
    <mergeCell ref="O33:O38"/>
    <mergeCell ref="P33:Q38"/>
    <mergeCell ref="O39:O44"/>
    <mergeCell ref="P39:Q44"/>
    <mergeCell ref="O45:O50"/>
    <mergeCell ref="P45:Q50"/>
    <mergeCell ref="O51:O56"/>
    <mergeCell ref="P51:Q56"/>
    <mergeCell ref="A26:B26"/>
    <mergeCell ref="D26:F26"/>
    <mergeCell ref="A27:B27"/>
    <mergeCell ref="D27:F27"/>
    <mergeCell ref="A39:B39"/>
    <mergeCell ref="A40:B40"/>
    <mergeCell ref="D40:F40"/>
    <mergeCell ref="D41:F41"/>
    <mergeCell ref="D42:F42"/>
    <mergeCell ref="D31:F31"/>
    <mergeCell ref="D32:F32"/>
    <mergeCell ref="A86:B86"/>
    <mergeCell ref="D86:F86"/>
    <mergeCell ref="A83:B83"/>
    <mergeCell ref="D83:F83"/>
    <mergeCell ref="A84:B84"/>
    <mergeCell ref="D84:F84"/>
    <mergeCell ref="A85:B85"/>
    <mergeCell ref="D85:F85"/>
    <mergeCell ref="A80:B80"/>
    <mergeCell ref="D80:F80"/>
    <mergeCell ref="A81:B81"/>
    <mergeCell ref="D81:F81"/>
    <mergeCell ref="A82:B82"/>
    <mergeCell ref="D82:F82"/>
    <mergeCell ref="A77:B77"/>
    <mergeCell ref="D77:F77"/>
    <mergeCell ref="A78:B78"/>
    <mergeCell ref="D78:F78"/>
    <mergeCell ref="A79:B79"/>
    <mergeCell ref="D79:F79"/>
    <mergeCell ref="A74:B74"/>
    <mergeCell ref="D74:F74"/>
    <mergeCell ref="A75:B75"/>
    <mergeCell ref="D75:F75"/>
    <mergeCell ref="A76:B76"/>
    <mergeCell ref="D76:F76"/>
    <mergeCell ref="A71:B71"/>
    <mergeCell ref="D71:F71"/>
    <mergeCell ref="A72:B72"/>
    <mergeCell ref="D72:F72"/>
    <mergeCell ref="A73:B73"/>
    <mergeCell ref="D73:F73"/>
    <mergeCell ref="A68:B68"/>
    <mergeCell ref="D68:F68"/>
    <mergeCell ref="A69:B69"/>
    <mergeCell ref="D69:F69"/>
    <mergeCell ref="A70:B70"/>
    <mergeCell ref="D70:F70"/>
    <mergeCell ref="A65:B65"/>
    <mergeCell ref="D65:F65"/>
    <mergeCell ref="A66:B66"/>
    <mergeCell ref="D66:F66"/>
    <mergeCell ref="A67:B67"/>
    <mergeCell ref="D67:F67"/>
    <mergeCell ref="A62:B62"/>
    <mergeCell ref="D62:F62"/>
    <mergeCell ref="A63:B63"/>
    <mergeCell ref="D63:F63"/>
    <mergeCell ref="A64:B64"/>
    <mergeCell ref="D64:F64"/>
    <mergeCell ref="A59:B59"/>
    <mergeCell ref="D59:F59"/>
    <mergeCell ref="A60:B60"/>
    <mergeCell ref="D60:F60"/>
    <mergeCell ref="A61:B61"/>
    <mergeCell ref="D61:F61"/>
    <mergeCell ref="A56:B56"/>
    <mergeCell ref="D56:F56"/>
    <mergeCell ref="A57:B57"/>
    <mergeCell ref="D57:F57"/>
    <mergeCell ref="A58:B58"/>
    <mergeCell ref="D58:F58"/>
    <mergeCell ref="A53:B53"/>
    <mergeCell ref="D53:F53"/>
    <mergeCell ref="A54:B54"/>
    <mergeCell ref="D54:F54"/>
    <mergeCell ref="A55:B55"/>
    <mergeCell ref="D55:F55"/>
    <mergeCell ref="A50:B50"/>
    <mergeCell ref="D50:F50"/>
    <mergeCell ref="A51:B51"/>
    <mergeCell ref="D51:F51"/>
    <mergeCell ref="A52:B52"/>
    <mergeCell ref="D52:F52"/>
    <mergeCell ref="D45:F45"/>
    <mergeCell ref="D46:F46"/>
    <mergeCell ref="D47:F47"/>
    <mergeCell ref="D44:F44"/>
    <mergeCell ref="D35:F35"/>
    <mergeCell ref="D36:F36"/>
    <mergeCell ref="D37:F37"/>
    <mergeCell ref="D48:F48"/>
    <mergeCell ref="A49:B49"/>
    <mergeCell ref="D49:F49"/>
    <mergeCell ref="A47:B47"/>
    <mergeCell ref="A48:B48"/>
    <mergeCell ref="A45:B45"/>
    <mergeCell ref="A46:B46"/>
    <mergeCell ref="D43:F43"/>
    <mergeCell ref="D1:F1"/>
    <mergeCell ref="D38:F38"/>
    <mergeCell ref="D39:F39"/>
    <mergeCell ref="D30:F30"/>
    <mergeCell ref="A1:C1"/>
    <mergeCell ref="A44:B44"/>
    <mergeCell ref="A28:B28"/>
    <mergeCell ref="A29:B29"/>
    <mergeCell ref="A30:B30"/>
    <mergeCell ref="A31:B31"/>
    <mergeCell ref="A32:B32"/>
    <mergeCell ref="A33:B33"/>
    <mergeCell ref="A34:B34"/>
    <mergeCell ref="A41:B41"/>
    <mergeCell ref="A42:B42"/>
    <mergeCell ref="A35:B35"/>
    <mergeCell ref="A36:B36"/>
    <mergeCell ref="A37:B37"/>
    <mergeCell ref="A43:B43"/>
    <mergeCell ref="A38:B38"/>
    <mergeCell ref="D33:F33"/>
    <mergeCell ref="D34:F34"/>
    <mergeCell ref="D28:F28"/>
    <mergeCell ref="D29:F29"/>
    <mergeCell ref="L26:M26"/>
    <mergeCell ref="J26:K26"/>
    <mergeCell ref="J34:K34"/>
    <mergeCell ref="J33:K33"/>
    <mergeCell ref="J32:K32"/>
    <mergeCell ref="J31:K31"/>
    <mergeCell ref="J30:K30"/>
    <mergeCell ref="J29:K29"/>
    <mergeCell ref="J28:K28"/>
    <mergeCell ref="J27:K27"/>
    <mergeCell ref="J37:K37"/>
    <mergeCell ref="J36:K36"/>
    <mergeCell ref="J35:K35"/>
    <mergeCell ref="J86:K86"/>
    <mergeCell ref="J85:K85"/>
    <mergeCell ref="J84:K84"/>
    <mergeCell ref="J83:K83"/>
    <mergeCell ref="J82:K82"/>
    <mergeCell ref="J81:K81"/>
    <mergeCell ref="J80:K80"/>
    <mergeCell ref="J79:K79"/>
    <mergeCell ref="J78:K78"/>
    <mergeCell ref="J77:K77"/>
    <mergeCell ref="J76:K76"/>
    <mergeCell ref="J75:K75"/>
    <mergeCell ref="J74:K74"/>
    <mergeCell ref="J73:K73"/>
    <mergeCell ref="J72:K72"/>
    <mergeCell ref="J71:K71"/>
    <mergeCell ref="J56:K56"/>
    <mergeCell ref="J39:K39"/>
    <mergeCell ref="J38:K38"/>
    <mergeCell ref="J55:K55"/>
    <mergeCell ref="J54:K54"/>
    <mergeCell ref="J70:K70"/>
    <mergeCell ref="J69:K69"/>
    <mergeCell ref="J68:K68"/>
    <mergeCell ref="J67:K67"/>
    <mergeCell ref="J66:K66"/>
    <mergeCell ref="J65:K65"/>
    <mergeCell ref="J46:K46"/>
    <mergeCell ref="J45:K45"/>
    <mergeCell ref="J44:K44"/>
    <mergeCell ref="J43:K43"/>
    <mergeCell ref="J42:K42"/>
    <mergeCell ref="J41:K41"/>
    <mergeCell ref="J40:K40"/>
    <mergeCell ref="J64:K64"/>
    <mergeCell ref="J63:K63"/>
    <mergeCell ref="J62:K62"/>
    <mergeCell ref="J61:K61"/>
    <mergeCell ref="J60:K60"/>
    <mergeCell ref="J59:K59"/>
    <mergeCell ref="J58:K58"/>
    <mergeCell ref="J57:K57"/>
    <mergeCell ref="J51:K51"/>
    <mergeCell ref="J50:K50"/>
    <mergeCell ref="J49:K49"/>
    <mergeCell ref="J48:K48"/>
    <mergeCell ref="J47:K47"/>
    <mergeCell ref="J53:K53"/>
    <mergeCell ref="J52:K52"/>
  </mergeCells>
  <dataValidations count="2">
    <dataValidation type="list" allowBlank="1" showInputMessage="1" showErrorMessage="1" prompt="Selecteer welk WP van toepassing is" sqref="C27:C86" xr:uid="{00000000-0002-0000-0500-000000000000}">
      <formula1>"1,2,3,4,5,6,7,8,9,10,11,12,13,14,15,16,17,18,19,20"</formula1>
    </dataValidation>
    <dataValidation type="list" allowBlank="1" showInputMessage="1" showErrorMessage="1" sqref="G27:G86" xr:uid="{B4DC34B5-B4F9-431D-9B61-B50538C35EF6}">
      <formula1>$S$27:$S$34</formula1>
    </dataValidation>
  </dataValidations>
  <pageMargins left="0.23622047244094491" right="0.23622047244094491" top="0.35433070866141736" bottom="0.35433070866141736" header="0.31496062992125984" footer="0.31496062992125984"/>
  <pageSetup paperSize="9" scale="47"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7030A0"/>
  </sheetPr>
  <dimension ref="A1:AH89"/>
  <sheetViews>
    <sheetView showGridLines="0" zoomScale="90" zoomScaleNormal="90" workbookViewId="0">
      <selection activeCell="B4" sqref="B4"/>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157</v>
      </c>
      <c r="B1" s="289"/>
      <c r="C1" s="289"/>
      <c r="D1" s="285">
        <f>'Algemene informatie'!B11</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9.2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 t="shared" ref="C4" si="0">SUMIFS($M$27:$M$86,$C$27:$C$86,1,$G$27:$G$86,$O$33)</f>
        <v>0</v>
      </c>
      <c r="D4" s="22"/>
      <c r="E4" s="22"/>
      <c r="F4" s="22"/>
      <c r="G4" s="22"/>
      <c r="H4" s="22"/>
      <c r="I4" s="22"/>
      <c r="J4" s="22"/>
      <c r="K4" s="101"/>
      <c r="L4" s="22"/>
      <c r="M4" s="147">
        <f t="shared" ref="M4:M23" si="1">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1"/>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1"/>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1"/>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1"/>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1"/>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1"/>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1"/>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1"/>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1"/>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1"/>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1"/>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1"/>
        <v>0</v>
      </c>
      <c r="O16" s="309"/>
      <c r="P16" s="303"/>
      <c r="Q16" s="304"/>
    </row>
    <row r="17" spans="1:34"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1"/>
        <v>0</v>
      </c>
      <c r="O17" s="296" t="s">
        <v>132</v>
      </c>
      <c r="P17" s="303" t="s">
        <v>133</v>
      </c>
      <c r="Q17" s="304"/>
    </row>
    <row r="18" spans="1:34"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1"/>
        <v>0</v>
      </c>
      <c r="O18" s="296"/>
      <c r="P18" s="303"/>
      <c r="Q18" s="304"/>
    </row>
    <row r="19" spans="1:34"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1"/>
        <v>0</v>
      </c>
      <c r="O19" s="296"/>
      <c r="P19" s="303"/>
      <c r="Q19" s="304"/>
    </row>
    <row r="20" spans="1:34"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1"/>
        <v>0</v>
      </c>
      <c r="O20" s="296"/>
      <c r="P20" s="303"/>
      <c r="Q20" s="304"/>
    </row>
    <row r="21" spans="1:34"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1"/>
        <v>0</v>
      </c>
      <c r="O21" s="296"/>
      <c r="P21" s="303"/>
      <c r="Q21" s="304"/>
    </row>
    <row r="22" spans="1:34"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1"/>
        <v>0</v>
      </c>
      <c r="O22" s="296"/>
      <c r="P22" s="303"/>
      <c r="Q22" s="304"/>
    </row>
    <row r="23" spans="1:34"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1"/>
        <v>0</v>
      </c>
      <c r="O23" s="296"/>
      <c r="P23" s="303"/>
      <c r="Q23" s="304"/>
    </row>
    <row r="24" spans="1:34" x14ac:dyDescent="0.15">
      <c r="A24" s="148" t="s">
        <v>62</v>
      </c>
      <c r="B24" s="103">
        <f>SUM(B4:B23)</f>
        <v>0</v>
      </c>
      <c r="C24" s="103">
        <f t="shared" ref="C24:M24" si="2">SUM(C4:C23)</f>
        <v>0</v>
      </c>
      <c r="D24" s="103">
        <f t="shared" si="2"/>
        <v>0</v>
      </c>
      <c r="E24" s="103">
        <f t="shared" si="2"/>
        <v>0</v>
      </c>
      <c r="F24" s="103">
        <f t="shared" si="2"/>
        <v>0</v>
      </c>
      <c r="G24" s="103">
        <f t="shared" si="2"/>
        <v>0</v>
      </c>
      <c r="H24" s="103">
        <f t="shared" si="2"/>
        <v>0</v>
      </c>
      <c r="I24" s="103">
        <f t="shared" si="2"/>
        <v>0</v>
      </c>
      <c r="J24" s="103">
        <f t="shared" si="2"/>
        <v>0</v>
      </c>
      <c r="K24" s="103">
        <f t="shared" si="2"/>
        <v>0</v>
      </c>
      <c r="L24" s="103">
        <f t="shared" si="2"/>
        <v>0</v>
      </c>
      <c r="M24" s="103">
        <f t="shared" si="2"/>
        <v>0</v>
      </c>
      <c r="O24" s="296"/>
      <c r="P24" s="303"/>
      <c r="Q24" s="304"/>
    </row>
    <row r="25" spans="1:34" x14ac:dyDescent="0.15">
      <c r="A25" s="141"/>
      <c r="B25" s="141"/>
      <c r="D25" s="155"/>
      <c r="E25" s="141"/>
      <c r="F25" s="141"/>
      <c r="G25" s="141"/>
      <c r="H25" s="141"/>
      <c r="I25" s="141"/>
      <c r="J25" s="141"/>
      <c r="K25" s="141"/>
      <c r="L25" s="141"/>
      <c r="M25" s="141"/>
    </row>
    <row r="26" spans="1:34"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c r="R26" s="209"/>
      <c r="S26" s="202"/>
      <c r="T26" s="202"/>
      <c r="U26" s="202"/>
      <c r="V26" s="202"/>
      <c r="W26" s="202"/>
      <c r="X26" s="205"/>
      <c r="Y26" s="205"/>
      <c r="Z26" s="205"/>
      <c r="AA26" s="205"/>
      <c r="AB26" s="205"/>
      <c r="AC26" s="205"/>
      <c r="AD26" s="205"/>
      <c r="AE26" s="205"/>
      <c r="AF26" s="205"/>
      <c r="AG26" s="205"/>
      <c r="AH26" s="205"/>
    </row>
    <row r="27" spans="1:34" ht="13.5" customHeight="1" x14ac:dyDescent="0.15">
      <c r="A27" s="290"/>
      <c r="B27" s="290"/>
      <c r="C27" s="194"/>
      <c r="D27" s="286"/>
      <c r="E27" s="287"/>
      <c r="F27" s="288"/>
      <c r="G27" s="83"/>
      <c r="H27" s="185"/>
      <c r="I27" s="204"/>
      <c r="J27" s="281" t="str">
        <f>IF(G27=$S$29,"€ 39,00","")</f>
        <v/>
      </c>
      <c r="K27" s="282"/>
      <c r="L27" s="196"/>
      <c r="M27" s="197">
        <f>IF(G27=$O$33,H27*J27,H27*I27)</f>
        <v>0</v>
      </c>
      <c r="N27" s="157"/>
      <c r="O27" s="310" t="s">
        <v>142</v>
      </c>
      <c r="P27" s="297" t="s">
        <v>172</v>
      </c>
      <c r="Q27" s="298"/>
      <c r="R27" s="181"/>
      <c r="S27" s="200"/>
      <c r="T27" s="200"/>
      <c r="U27" s="200"/>
      <c r="V27" s="200"/>
      <c r="W27" s="200"/>
      <c r="X27" s="141"/>
      <c r="Y27" s="141"/>
      <c r="Z27" s="141"/>
      <c r="AA27" s="141"/>
      <c r="AB27" s="141"/>
      <c r="AC27" s="141"/>
      <c r="AD27" s="141"/>
      <c r="AE27" s="141"/>
      <c r="AF27" s="141"/>
      <c r="AG27" s="141"/>
      <c r="AH27" s="141"/>
    </row>
    <row r="28" spans="1:34" x14ac:dyDescent="0.15">
      <c r="A28" s="290"/>
      <c r="B28" s="290"/>
      <c r="C28" s="194"/>
      <c r="D28" s="286"/>
      <c r="E28" s="287"/>
      <c r="F28" s="288"/>
      <c r="G28" s="83"/>
      <c r="H28" s="185"/>
      <c r="I28" s="204"/>
      <c r="J28" s="281" t="str">
        <f t="shared" ref="J28:J86" si="3">IF(G28=$S$29,"€ 39,00","")</f>
        <v/>
      </c>
      <c r="K28" s="282"/>
      <c r="L28" s="196"/>
      <c r="M28" s="197">
        <f t="shared" ref="M28:M86" si="4">IF(G28=$S$29,H28*J28,H28*I28)</f>
        <v>0</v>
      </c>
      <c r="N28" s="157"/>
      <c r="O28" s="311"/>
      <c r="P28" s="299"/>
      <c r="Q28" s="300"/>
      <c r="R28" s="181"/>
      <c r="S28" s="200" t="s">
        <v>142</v>
      </c>
      <c r="T28" s="200"/>
      <c r="U28" s="200" t="s">
        <v>143</v>
      </c>
      <c r="V28" s="200"/>
      <c r="W28" s="200"/>
      <c r="X28" s="141"/>
      <c r="Y28" s="141"/>
      <c r="Z28" s="141"/>
      <c r="AA28" s="141"/>
      <c r="AB28" s="141"/>
      <c r="AC28" s="141"/>
      <c r="AD28" s="141"/>
      <c r="AE28" s="141"/>
      <c r="AF28" s="141"/>
      <c r="AG28" s="141"/>
      <c r="AH28" s="141"/>
    </row>
    <row r="29" spans="1:34" x14ac:dyDescent="0.15">
      <c r="A29" s="290"/>
      <c r="B29" s="290"/>
      <c r="C29" s="194"/>
      <c r="D29" s="286"/>
      <c r="E29" s="287"/>
      <c r="F29" s="288"/>
      <c r="G29" s="83"/>
      <c r="H29" s="185"/>
      <c r="I29" s="204"/>
      <c r="J29" s="281" t="str">
        <f t="shared" si="3"/>
        <v/>
      </c>
      <c r="K29" s="282"/>
      <c r="L29" s="196"/>
      <c r="M29" s="197">
        <f t="shared" si="4"/>
        <v>0</v>
      </c>
      <c r="N29" s="157"/>
      <c r="O29" s="311"/>
      <c r="P29" s="299"/>
      <c r="Q29" s="300"/>
      <c r="R29" s="181"/>
      <c r="S29" s="200" t="s">
        <v>144</v>
      </c>
      <c r="T29" s="200"/>
      <c r="U29" s="200" t="s">
        <v>145</v>
      </c>
      <c r="V29" s="200"/>
      <c r="W29" s="200"/>
      <c r="X29" s="141"/>
      <c r="Y29" s="141"/>
      <c r="Z29" s="141"/>
      <c r="AA29" s="141"/>
      <c r="AB29" s="141"/>
      <c r="AC29" s="141"/>
      <c r="AD29" s="141"/>
      <c r="AE29" s="141"/>
      <c r="AF29" s="141"/>
      <c r="AG29" s="141"/>
      <c r="AH29" s="141"/>
    </row>
    <row r="30" spans="1:34" ht="11.25" customHeight="1" x14ac:dyDescent="0.15">
      <c r="A30" s="290"/>
      <c r="B30" s="290"/>
      <c r="C30" s="194"/>
      <c r="D30" s="286"/>
      <c r="E30" s="287"/>
      <c r="F30" s="288"/>
      <c r="G30" s="83"/>
      <c r="H30" s="185"/>
      <c r="I30" s="204"/>
      <c r="J30" s="281" t="str">
        <f t="shared" si="3"/>
        <v/>
      </c>
      <c r="K30" s="282"/>
      <c r="L30" s="196"/>
      <c r="M30" s="197">
        <f t="shared" si="4"/>
        <v>0</v>
      </c>
      <c r="N30" s="157"/>
      <c r="O30" s="311"/>
      <c r="P30" s="299"/>
      <c r="Q30" s="300"/>
      <c r="R30" s="181"/>
      <c r="S30" s="200" t="s">
        <v>146</v>
      </c>
      <c r="T30" s="200"/>
      <c r="U30" s="200" t="s">
        <v>147</v>
      </c>
      <c r="V30" s="200"/>
      <c r="W30" s="200"/>
      <c r="X30" s="141"/>
      <c r="Y30" s="141"/>
      <c r="Z30" s="141"/>
      <c r="AA30" s="141"/>
      <c r="AB30" s="141"/>
      <c r="AC30" s="141"/>
      <c r="AD30" s="141"/>
      <c r="AE30" s="141"/>
      <c r="AF30" s="141"/>
      <c r="AG30" s="141"/>
      <c r="AH30" s="141"/>
    </row>
    <row r="31" spans="1:34" ht="11.25" customHeight="1" x14ac:dyDescent="0.15">
      <c r="A31" s="290"/>
      <c r="B31" s="290"/>
      <c r="C31" s="194"/>
      <c r="D31" s="286"/>
      <c r="E31" s="287"/>
      <c r="F31" s="288"/>
      <c r="G31" s="83"/>
      <c r="H31" s="185"/>
      <c r="I31" s="204"/>
      <c r="J31" s="281" t="str">
        <f t="shared" si="3"/>
        <v/>
      </c>
      <c r="K31" s="282"/>
      <c r="L31" s="196"/>
      <c r="M31" s="197">
        <f t="shared" si="4"/>
        <v>0</v>
      </c>
      <c r="N31" s="157"/>
      <c r="O31" s="311"/>
      <c r="P31" s="299"/>
      <c r="Q31" s="300"/>
      <c r="R31" s="181"/>
      <c r="S31" s="200" t="s">
        <v>148</v>
      </c>
      <c r="T31" s="200"/>
      <c r="U31" s="200" t="s">
        <v>149</v>
      </c>
      <c r="V31" s="200"/>
      <c r="W31" s="200"/>
      <c r="X31" s="141"/>
      <c r="Y31" s="141"/>
      <c r="Z31" s="141"/>
      <c r="AA31" s="141"/>
      <c r="AB31" s="141"/>
      <c r="AC31" s="141"/>
      <c r="AD31" s="141"/>
      <c r="AE31" s="141"/>
      <c r="AF31" s="141"/>
      <c r="AG31" s="141"/>
      <c r="AH31" s="141"/>
    </row>
    <row r="32" spans="1:34" x14ac:dyDescent="0.15">
      <c r="A32" s="290"/>
      <c r="B32" s="290"/>
      <c r="C32" s="194"/>
      <c r="D32" s="286"/>
      <c r="E32" s="287"/>
      <c r="F32" s="288"/>
      <c r="G32" s="83"/>
      <c r="H32" s="185"/>
      <c r="I32" s="204"/>
      <c r="J32" s="281" t="str">
        <f t="shared" si="3"/>
        <v/>
      </c>
      <c r="K32" s="282"/>
      <c r="L32" s="196"/>
      <c r="M32" s="197">
        <f t="shared" si="4"/>
        <v>0</v>
      </c>
      <c r="N32" s="157"/>
      <c r="O32" s="312"/>
      <c r="P32" s="301"/>
      <c r="Q32" s="302"/>
      <c r="R32" s="181"/>
      <c r="S32" s="200" t="s">
        <v>150</v>
      </c>
      <c r="T32" s="200"/>
      <c r="U32" s="200" t="s">
        <v>151</v>
      </c>
      <c r="V32" s="200"/>
      <c r="W32" s="200"/>
      <c r="X32" s="141"/>
      <c r="Y32" s="141"/>
      <c r="Z32" s="141"/>
      <c r="AA32" s="141"/>
      <c r="AB32" s="141"/>
      <c r="AC32" s="141"/>
      <c r="AD32" s="141"/>
      <c r="AE32" s="141"/>
      <c r="AF32" s="141"/>
      <c r="AG32" s="141"/>
      <c r="AH32" s="141"/>
    </row>
    <row r="33" spans="1:34" ht="11.25" customHeight="1" x14ac:dyDescent="0.15">
      <c r="A33" s="290"/>
      <c r="B33" s="290"/>
      <c r="C33" s="194"/>
      <c r="D33" s="286"/>
      <c r="E33" s="287"/>
      <c r="F33" s="288"/>
      <c r="G33" s="83"/>
      <c r="H33" s="185"/>
      <c r="I33" s="204"/>
      <c r="J33" s="281" t="str">
        <f t="shared" si="3"/>
        <v/>
      </c>
      <c r="K33" s="282"/>
      <c r="L33" s="196"/>
      <c r="M33" s="197">
        <f t="shared" si="4"/>
        <v>0</v>
      </c>
      <c r="N33" s="157"/>
      <c r="O33" s="310" t="s">
        <v>144</v>
      </c>
      <c r="P33" s="297" t="s">
        <v>152</v>
      </c>
      <c r="Q33" s="298"/>
      <c r="R33" s="181"/>
      <c r="S33" s="200" t="s">
        <v>153</v>
      </c>
      <c r="T33" s="200"/>
      <c r="U33" s="200" t="s">
        <v>154</v>
      </c>
      <c r="V33" s="200"/>
      <c r="W33" s="200"/>
      <c r="X33" s="141"/>
      <c r="Y33" s="141"/>
      <c r="Z33" s="141"/>
      <c r="AA33" s="141"/>
      <c r="AB33" s="141"/>
      <c r="AC33" s="141"/>
      <c r="AD33" s="141"/>
      <c r="AE33" s="141"/>
      <c r="AF33" s="141"/>
      <c r="AG33" s="141"/>
      <c r="AH33" s="141"/>
    </row>
    <row r="34" spans="1:34" x14ac:dyDescent="0.15">
      <c r="A34" s="290"/>
      <c r="B34" s="290"/>
      <c r="C34" s="194"/>
      <c r="D34" s="286"/>
      <c r="E34" s="287"/>
      <c r="F34" s="288"/>
      <c r="G34" s="83"/>
      <c r="H34" s="185"/>
      <c r="I34" s="204"/>
      <c r="J34" s="281" t="str">
        <f t="shared" si="3"/>
        <v/>
      </c>
      <c r="K34" s="282"/>
      <c r="L34" s="196"/>
      <c r="M34" s="197">
        <f t="shared" si="4"/>
        <v>0</v>
      </c>
      <c r="N34" s="157"/>
      <c r="O34" s="311"/>
      <c r="P34" s="299"/>
      <c r="Q34" s="300"/>
      <c r="R34" s="181"/>
      <c r="S34" s="200" t="s">
        <v>155</v>
      </c>
      <c r="T34" s="200"/>
      <c r="U34" s="200" t="s">
        <v>159</v>
      </c>
      <c r="V34" s="200"/>
      <c r="W34" s="200"/>
      <c r="X34" s="141"/>
      <c r="Y34" s="141"/>
      <c r="Z34" s="141"/>
      <c r="AA34" s="141"/>
      <c r="AB34" s="141"/>
      <c r="AC34" s="141"/>
      <c r="AD34" s="141"/>
      <c r="AE34" s="141"/>
      <c r="AF34" s="141"/>
      <c r="AG34" s="141"/>
      <c r="AH34" s="141"/>
    </row>
    <row r="35" spans="1:34" x14ac:dyDescent="0.15">
      <c r="A35" s="290"/>
      <c r="B35" s="290"/>
      <c r="C35" s="194"/>
      <c r="D35" s="286"/>
      <c r="E35" s="287"/>
      <c r="F35" s="288"/>
      <c r="G35" s="83"/>
      <c r="H35" s="185"/>
      <c r="I35" s="204"/>
      <c r="J35" s="281" t="str">
        <f t="shared" si="3"/>
        <v/>
      </c>
      <c r="K35" s="282"/>
      <c r="L35" s="196"/>
      <c r="M35" s="197">
        <f t="shared" si="4"/>
        <v>0</v>
      </c>
      <c r="N35" s="157"/>
      <c r="O35" s="311"/>
      <c r="P35" s="299"/>
      <c r="Q35" s="300"/>
      <c r="R35" s="181"/>
      <c r="S35" s="200"/>
      <c r="T35" s="200"/>
      <c r="U35" s="200"/>
      <c r="V35" s="200"/>
      <c r="W35" s="200"/>
      <c r="X35" s="141"/>
      <c r="Y35" s="141"/>
      <c r="Z35" s="141"/>
      <c r="AA35" s="141"/>
      <c r="AB35" s="141"/>
      <c r="AC35" s="141"/>
      <c r="AD35" s="141"/>
      <c r="AE35" s="141"/>
      <c r="AF35" s="141"/>
      <c r="AG35" s="141"/>
      <c r="AH35" s="141"/>
    </row>
    <row r="36" spans="1:34" x14ac:dyDescent="0.15">
      <c r="A36" s="290"/>
      <c r="B36" s="290"/>
      <c r="C36" s="194"/>
      <c r="D36" s="286"/>
      <c r="E36" s="287"/>
      <c r="F36" s="288"/>
      <c r="G36" s="83"/>
      <c r="H36" s="185"/>
      <c r="I36" s="204"/>
      <c r="J36" s="281" t="str">
        <f t="shared" si="3"/>
        <v/>
      </c>
      <c r="K36" s="282"/>
      <c r="L36" s="196"/>
      <c r="M36" s="197">
        <f t="shared" si="4"/>
        <v>0</v>
      </c>
      <c r="N36" s="157"/>
      <c r="O36" s="311"/>
      <c r="P36" s="299"/>
      <c r="Q36" s="300"/>
      <c r="R36" s="181"/>
      <c r="S36" s="200"/>
      <c r="T36" s="200"/>
      <c r="U36" s="200"/>
      <c r="V36" s="200"/>
      <c r="W36" s="200"/>
      <c r="X36" s="141"/>
      <c r="Y36" s="141"/>
      <c r="Z36" s="141"/>
      <c r="AA36" s="141"/>
      <c r="AB36" s="141"/>
      <c r="AC36" s="141"/>
      <c r="AD36" s="141"/>
      <c r="AE36" s="141"/>
      <c r="AF36" s="141"/>
      <c r="AG36" s="141"/>
      <c r="AH36" s="141"/>
    </row>
    <row r="37" spans="1:34" x14ac:dyDescent="0.15">
      <c r="A37" s="290"/>
      <c r="B37" s="290"/>
      <c r="C37" s="194"/>
      <c r="D37" s="286"/>
      <c r="E37" s="287"/>
      <c r="F37" s="288"/>
      <c r="G37" s="83"/>
      <c r="H37" s="185"/>
      <c r="I37" s="204"/>
      <c r="J37" s="281" t="str">
        <f t="shared" si="3"/>
        <v/>
      </c>
      <c r="K37" s="282"/>
      <c r="L37" s="196"/>
      <c r="M37" s="197">
        <f t="shared" si="4"/>
        <v>0</v>
      </c>
      <c r="N37" s="157"/>
      <c r="O37" s="311"/>
      <c r="P37" s="299"/>
      <c r="Q37" s="300"/>
      <c r="R37" s="181"/>
      <c r="S37" s="200"/>
      <c r="T37" s="200"/>
      <c r="U37" s="200"/>
      <c r="V37" s="200"/>
      <c r="W37" s="200"/>
      <c r="X37" s="141"/>
      <c r="Y37" s="141"/>
      <c r="Z37" s="141"/>
      <c r="AA37" s="141"/>
      <c r="AB37" s="141"/>
      <c r="AC37" s="141"/>
      <c r="AD37" s="141"/>
      <c r="AE37" s="141"/>
      <c r="AF37" s="141"/>
      <c r="AG37" s="141"/>
      <c r="AH37" s="141"/>
    </row>
    <row r="38" spans="1:34" ht="11.25" customHeight="1" x14ac:dyDescent="0.15">
      <c r="A38" s="290"/>
      <c r="B38" s="290"/>
      <c r="C38" s="194"/>
      <c r="D38" s="286"/>
      <c r="E38" s="287"/>
      <c r="F38" s="288"/>
      <c r="G38" s="83"/>
      <c r="H38" s="185"/>
      <c r="I38" s="204"/>
      <c r="J38" s="281" t="str">
        <f t="shared" si="3"/>
        <v/>
      </c>
      <c r="K38" s="282"/>
      <c r="L38" s="196"/>
      <c r="M38" s="197">
        <f t="shared" si="4"/>
        <v>0</v>
      </c>
      <c r="N38" s="157"/>
      <c r="O38" s="312"/>
      <c r="P38" s="301"/>
      <c r="Q38" s="302"/>
      <c r="R38" s="181"/>
      <c r="S38" s="200"/>
      <c r="T38" s="200"/>
      <c r="U38" s="200"/>
      <c r="V38" s="200"/>
      <c r="W38" s="200"/>
      <c r="X38" s="141"/>
      <c r="Y38" s="141"/>
      <c r="Z38" s="141"/>
      <c r="AA38" s="141"/>
      <c r="AB38" s="141"/>
      <c r="AC38" s="141"/>
      <c r="AD38" s="141"/>
      <c r="AE38" s="141"/>
      <c r="AF38" s="141"/>
      <c r="AG38" s="141"/>
      <c r="AH38" s="141"/>
    </row>
    <row r="39" spans="1:34" x14ac:dyDescent="0.15">
      <c r="A39" s="290"/>
      <c r="B39" s="290"/>
      <c r="C39" s="194"/>
      <c r="D39" s="286"/>
      <c r="E39" s="287"/>
      <c r="F39" s="288"/>
      <c r="G39" s="83"/>
      <c r="H39" s="185"/>
      <c r="I39" s="204"/>
      <c r="J39" s="281" t="str">
        <f t="shared" si="3"/>
        <v/>
      </c>
      <c r="K39" s="282"/>
      <c r="L39" s="196"/>
      <c r="M39" s="197">
        <f t="shared" si="4"/>
        <v>0</v>
      </c>
      <c r="N39" s="157"/>
      <c r="O39" s="310" t="s">
        <v>146</v>
      </c>
      <c r="P39" s="297" t="s">
        <v>177</v>
      </c>
      <c r="Q39" s="298"/>
      <c r="R39" s="181"/>
      <c r="S39" s="181"/>
      <c r="T39" s="181"/>
      <c r="U39" s="181"/>
      <c r="V39" s="181"/>
      <c r="W39" s="141"/>
      <c r="X39" s="141"/>
      <c r="Y39" s="141"/>
      <c r="Z39" s="141"/>
      <c r="AA39" s="141"/>
      <c r="AB39" s="141"/>
      <c r="AC39" s="141"/>
      <c r="AD39" s="141"/>
      <c r="AE39" s="141"/>
      <c r="AF39" s="141"/>
      <c r="AG39" s="141"/>
      <c r="AH39" s="141"/>
    </row>
    <row r="40" spans="1:34" x14ac:dyDescent="0.15">
      <c r="A40" s="290"/>
      <c r="B40" s="290"/>
      <c r="C40" s="194"/>
      <c r="D40" s="286"/>
      <c r="E40" s="287"/>
      <c r="F40" s="288"/>
      <c r="G40" s="83"/>
      <c r="H40" s="185"/>
      <c r="I40" s="204"/>
      <c r="J40" s="281" t="str">
        <f t="shared" si="3"/>
        <v/>
      </c>
      <c r="K40" s="282"/>
      <c r="L40" s="196"/>
      <c r="M40" s="197">
        <f t="shared" si="4"/>
        <v>0</v>
      </c>
      <c r="N40" s="157"/>
      <c r="O40" s="311"/>
      <c r="P40" s="299"/>
      <c r="Q40" s="300"/>
      <c r="R40" s="181"/>
      <c r="S40" s="181"/>
      <c r="T40" s="181"/>
      <c r="U40" s="181"/>
      <c r="V40" s="181"/>
      <c r="W40" s="141"/>
      <c r="X40" s="141"/>
      <c r="Y40" s="141"/>
      <c r="Z40" s="141"/>
      <c r="AA40" s="141"/>
      <c r="AB40" s="141"/>
      <c r="AC40" s="141"/>
      <c r="AD40" s="141"/>
      <c r="AE40" s="141"/>
      <c r="AF40" s="141"/>
      <c r="AG40" s="141"/>
      <c r="AH40" s="141"/>
    </row>
    <row r="41" spans="1:34" x14ac:dyDescent="0.15">
      <c r="A41" s="290"/>
      <c r="B41" s="290"/>
      <c r="C41" s="194"/>
      <c r="D41" s="286"/>
      <c r="E41" s="287"/>
      <c r="F41" s="288"/>
      <c r="G41" s="83"/>
      <c r="H41" s="185"/>
      <c r="I41" s="204"/>
      <c r="J41" s="281" t="str">
        <f t="shared" si="3"/>
        <v/>
      </c>
      <c r="K41" s="282"/>
      <c r="L41" s="196"/>
      <c r="M41" s="197">
        <f t="shared" si="4"/>
        <v>0</v>
      </c>
      <c r="N41" s="157"/>
      <c r="O41" s="311"/>
      <c r="P41" s="299"/>
      <c r="Q41" s="300"/>
      <c r="R41" s="181"/>
      <c r="S41" s="181"/>
      <c r="T41" s="181"/>
      <c r="U41" s="181"/>
      <c r="V41" s="181"/>
      <c r="W41" s="141"/>
      <c r="X41" s="141"/>
      <c r="Y41" s="141"/>
      <c r="Z41" s="141"/>
      <c r="AA41" s="141"/>
      <c r="AB41" s="141"/>
      <c r="AC41" s="141"/>
      <c r="AD41" s="141"/>
      <c r="AE41" s="141"/>
      <c r="AF41" s="141"/>
      <c r="AG41" s="141"/>
      <c r="AH41" s="141"/>
    </row>
    <row r="42" spans="1:34" x14ac:dyDescent="0.15">
      <c r="A42" s="290"/>
      <c r="B42" s="290"/>
      <c r="C42" s="194"/>
      <c r="D42" s="286"/>
      <c r="E42" s="287"/>
      <c r="F42" s="288"/>
      <c r="G42" s="83"/>
      <c r="H42" s="185"/>
      <c r="I42" s="204"/>
      <c r="J42" s="281" t="str">
        <f t="shared" si="3"/>
        <v/>
      </c>
      <c r="K42" s="282"/>
      <c r="L42" s="196"/>
      <c r="M42" s="197">
        <f t="shared" si="4"/>
        <v>0</v>
      </c>
      <c r="N42" s="157"/>
      <c r="O42" s="311"/>
      <c r="P42" s="299"/>
      <c r="Q42" s="300"/>
      <c r="R42" s="181"/>
      <c r="S42" s="181"/>
      <c r="T42" s="181"/>
      <c r="U42" s="181"/>
      <c r="V42" s="181"/>
      <c r="W42" s="141"/>
      <c r="X42" s="141"/>
      <c r="Y42" s="141"/>
      <c r="Z42" s="141"/>
      <c r="AA42" s="141"/>
      <c r="AB42" s="141"/>
      <c r="AC42" s="141"/>
      <c r="AD42" s="141"/>
      <c r="AE42" s="141"/>
      <c r="AF42" s="141"/>
      <c r="AG42" s="141"/>
      <c r="AH42" s="141"/>
    </row>
    <row r="43" spans="1:34" x14ac:dyDescent="0.15">
      <c r="A43" s="290"/>
      <c r="B43" s="290"/>
      <c r="C43" s="194"/>
      <c r="D43" s="286"/>
      <c r="E43" s="287"/>
      <c r="F43" s="288"/>
      <c r="G43" s="83"/>
      <c r="H43" s="185"/>
      <c r="I43" s="204"/>
      <c r="J43" s="281" t="str">
        <f t="shared" si="3"/>
        <v/>
      </c>
      <c r="K43" s="282"/>
      <c r="L43" s="196"/>
      <c r="M43" s="197">
        <f t="shared" si="4"/>
        <v>0</v>
      </c>
      <c r="N43" s="157"/>
      <c r="O43" s="311"/>
      <c r="P43" s="299"/>
      <c r="Q43" s="300"/>
      <c r="R43" s="181"/>
      <c r="S43" s="181"/>
      <c r="T43" s="181"/>
      <c r="U43" s="181"/>
      <c r="V43" s="181"/>
      <c r="W43" s="141"/>
      <c r="X43" s="141"/>
      <c r="Y43" s="141"/>
      <c r="Z43" s="141"/>
      <c r="AA43" s="141"/>
      <c r="AB43" s="141"/>
      <c r="AC43" s="141"/>
      <c r="AD43" s="141"/>
      <c r="AE43" s="141"/>
      <c r="AF43" s="141"/>
      <c r="AG43" s="141"/>
      <c r="AH43" s="141"/>
    </row>
    <row r="44" spans="1:34" ht="11.25" customHeight="1" x14ac:dyDescent="0.15">
      <c r="A44" s="290"/>
      <c r="B44" s="290"/>
      <c r="C44" s="194"/>
      <c r="D44" s="286"/>
      <c r="E44" s="287"/>
      <c r="F44" s="288"/>
      <c r="G44" s="83"/>
      <c r="H44" s="185"/>
      <c r="I44" s="204"/>
      <c r="J44" s="281" t="str">
        <f t="shared" si="3"/>
        <v/>
      </c>
      <c r="K44" s="282"/>
      <c r="L44" s="196"/>
      <c r="M44" s="197">
        <f t="shared" si="4"/>
        <v>0</v>
      </c>
      <c r="N44" s="157"/>
      <c r="O44" s="312"/>
      <c r="P44" s="301"/>
      <c r="Q44" s="302"/>
      <c r="S44" s="141"/>
      <c r="T44" s="141"/>
      <c r="U44" s="141"/>
      <c r="V44" s="141"/>
      <c r="W44" s="141"/>
      <c r="X44" s="141"/>
      <c r="Y44" s="141"/>
      <c r="Z44" s="141"/>
      <c r="AA44" s="141"/>
      <c r="AB44" s="141"/>
      <c r="AC44" s="141"/>
      <c r="AD44" s="141"/>
      <c r="AE44" s="141"/>
      <c r="AF44" s="141"/>
      <c r="AG44" s="141"/>
      <c r="AH44" s="141"/>
    </row>
    <row r="45" spans="1:34" ht="11.25" customHeight="1" x14ac:dyDescent="0.15">
      <c r="A45" s="290"/>
      <c r="B45" s="290"/>
      <c r="C45" s="194"/>
      <c r="D45" s="286"/>
      <c r="E45" s="287"/>
      <c r="F45" s="288"/>
      <c r="G45" s="83"/>
      <c r="H45" s="185"/>
      <c r="I45" s="204"/>
      <c r="J45" s="281" t="str">
        <f t="shared" si="3"/>
        <v/>
      </c>
      <c r="K45" s="282"/>
      <c r="L45" s="196"/>
      <c r="M45" s="197">
        <f t="shared" si="4"/>
        <v>0</v>
      </c>
      <c r="N45" s="157"/>
      <c r="O45" s="310" t="s">
        <v>148</v>
      </c>
      <c r="P45" s="297" t="s">
        <v>173</v>
      </c>
      <c r="Q45" s="298"/>
      <c r="S45" s="141"/>
      <c r="T45" s="141"/>
      <c r="U45" s="141"/>
      <c r="V45" s="141"/>
      <c r="W45" s="141"/>
      <c r="X45" s="141"/>
      <c r="Y45" s="141"/>
      <c r="Z45" s="141"/>
      <c r="AA45" s="141"/>
      <c r="AB45" s="141"/>
      <c r="AC45" s="141"/>
      <c r="AD45" s="141"/>
      <c r="AE45" s="141"/>
      <c r="AF45" s="141"/>
      <c r="AG45" s="141"/>
      <c r="AH45" s="141"/>
    </row>
    <row r="46" spans="1:34" x14ac:dyDescent="0.15">
      <c r="A46" s="290"/>
      <c r="B46" s="290"/>
      <c r="C46" s="194"/>
      <c r="D46" s="286"/>
      <c r="E46" s="287"/>
      <c r="F46" s="288"/>
      <c r="G46" s="83"/>
      <c r="H46" s="185"/>
      <c r="I46" s="204"/>
      <c r="J46" s="281" t="str">
        <f t="shared" si="3"/>
        <v/>
      </c>
      <c r="K46" s="282"/>
      <c r="L46" s="196"/>
      <c r="M46" s="197">
        <f t="shared" si="4"/>
        <v>0</v>
      </c>
      <c r="N46" s="157"/>
      <c r="O46" s="311"/>
      <c r="P46" s="299"/>
      <c r="Q46" s="300"/>
      <c r="S46" s="141"/>
      <c r="T46" s="141"/>
      <c r="U46" s="141"/>
      <c r="V46" s="141"/>
      <c r="W46" s="141"/>
      <c r="X46" s="141"/>
      <c r="Y46" s="141"/>
      <c r="Z46" s="141"/>
      <c r="AA46" s="141"/>
      <c r="AB46" s="141"/>
      <c r="AC46" s="141"/>
      <c r="AD46" s="141"/>
      <c r="AE46" s="141"/>
      <c r="AF46" s="141"/>
      <c r="AG46" s="141"/>
      <c r="AH46" s="141"/>
    </row>
    <row r="47" spans="1:34" x14ac:dyDescent="0.15">
      <c r="A47" s="290"/>
      <c r="B47" s="290"/>
      <c r="C47" s="194"/>
      <c r="D47" s="286"/>
      <c r="E47" s="287"/>
      <c r="F47" s="288"/>
      <c r="G47" s="83"/>
      <c r="H47" s="185"/>
      <c r="I47" s="204"/>
      <c r="J47" s="281" t="str">
        <f t="shared" si="3"/>
        <v/>
      </c>
      <c r="K47" s="282"/>
      <c r="L47" s="196"/>
      <c r="M47" s="197">
        <f t="shared" si="4"/>
        <v>0</v>
      </c>
      <c r="N47" s="157"/>
      <c r="O47" s="311"/>
      <c r="P47" s="299"/>
      <c r="Q47" s="300"/>
      <c r="S47" s="141"/>
      <c r="T47" s="141"/>
      <c r="U47" s="141"/>
      <c r="V47" s="141"/>
      <c r="W47" s="141"/>
      <c r="X47" s="141"/>
      <c r="Y47" s="141"/>
      <c r="Z47" s="141"/>
      <c r="AA47" s="141"/>
      <c r="AB47" s="141"/>
      <c r="AC47" s="141"/>
      <c r="AD47" s="141"/>
      <c r="AE47" s="141"/>
      <c r="AF47" s="141"/>
      <c r="AG47" s="141"/>
      <c r="AH47" s="141"/>
    </row>
    <row r="48" spans="1:34" x14ac:dyDescent="0.15">
      <c r="A48" s="290"/>
      <c r="B48" s="290"/>
      <c r="C48" s="194"/>
      <c r="D48" s="286"/>
      <c r="E48" s="287"/>
      <c r="F48" s="288"/>
      <c r="G48" s="83"/>
      <c r="H48" s="185"/>
      <c r="I48" s="204"/>
      <c r="J48" s="281" t="str">
        <f t="shared" si="3"/>
        <v/>
      </c>
      <c r="K48" s="282"/>
      <c r="L48" s="196"/>
      <c r="M48" s="197">
        <f t="shared" si="4"/>
        <v>0</v>
      </c>
      <c r="N48" s="157"/>
      <c r="O48" s="311"/>
      <c r="P48" s="299"/>
      <c r="Q48" s="300"/>
      <c r="S48" s="141"/>
      <c r="T48" s="141"/>
      <c r="U48" s="141"/>
      <c r="V48" s="141"/>
      <c r="W48" s="141"/>
      <c r="X48" s="141"/>
      <c r="Y48" s="141"/>
      <c r="Z48" s="141"/>
      <c r="AA48" s="141"/>
      <c r="AB48" s="141"/>
      <c r="AC48" s="141"/>
      <c r="AD48" s="141"/>
      <c r="AE48" s="141"/>
      <c r="AF48" s="141"/>
      <c r="AG48" s="141"/>
      <c r="AH48" s="141"/>
    </row>
    <row r="49" spans="1:34" x14ac:dyDescent="0.15">
      <c r="A49" s="290"/>
      <c r="B49" s="290"/>
      <c r="C49" s="194"/>
      <c r="D49" s="286"/>
      <c r="E49" s="287"/>
      <c r="F49" s="288"/>
      <c r="G49" s="83"/>
      <c r="H49" s="185"/>
      <c r="I49" s="204"/>
      <c r="J49" s="281" t="str">
        <f t="shared" si="3"/>
        <v/>
      </c>
      <c r="K49" s="282"/>
      <c r="L49" s="196"/>
      <c r="M49" s="197">
        <f t="shared" si="4"/>
        <v>0</v>
      </c>
      <c r="N49" s="157"/>
      <c r="O49" s="311"/>
      <c r="P49" s="299"/>
      <c r="Q49" s="300"/>
      <c r="S49" s="141"/>
      <c r="T49" s="141"/>
      <c r="U49" s="141"/>
      <c r="V49" s="141"/>
      <c r="W49" s="141"/>
      <c r="X49" s="141"/>
      <c r="Y49" s="141"/>
      <c r="Z49" s="141"/>
      <c r="AA49" s="141"/>
      <c r="AB49" s="141"/>
      <c r="AC49" s="141"/>
      <c r="AD49" s="141"/>
      <c r="AE49" s="141"/>
      <c r="AF49" s="141"/>
      <c r="AG49" s="141"/>
      <c r="AH49" s="141"/>
    </row>
    <row r="50" spans="1:34" x14ac:dyDescent="0.15">
      <c r="A50" s="290"/>
      <c r="B50" s="290"/>
      <c r="C50" s="194"/>
      <c r="D50" s="286"/>
      <c r="E50" s="287"/>
      <c r="F50" s="288"/>
      <c r="G50" s="83"/>
      <c r="H50" s="185"/>
      <c r="I50" s="204"/>
      <c r="J50" s="281" t="str">
        <f t="shared" si="3"/>
        <v/>
      </c>
      <c r="K50" s="282"/>
      <c r="L50" s="196"/>
      <c r="M50" s="197">
        <f t="shared" si="4"/>
        <v>0</v>
      </c>
      <c r="N50" s="157"/>
      <c r="O50" s="312"/>
      <c r="P50" s="301"/>
      <c r="Q50" s="302"/>
      <c r="S50" s="141"/>
      <c r="T50" s="141"/>
      <c r="U50" s="141"/>
      <c r="V50" s="141"/>
      <c r="W50" s="141"/>
      <c r="X50" s="141"/>
      <c r="Y50" s="141"/>
      <c r="Z50" s="141"/>
      <c r="AA50" s="141"/>
      <c r="AB50" s="141"/>
      <c r="AC50" s="141"/>
      <c r="AD50" s="141"/>
      <c r="AE50" s="141"/>
      <c r="AF50" s="141"/>
      <c r="AG50" s="141"/>
      <c r="AH50" s="141"/>
    </row>
    <row r="51" spans="1:34" ht="11.25" customHeight="1" x14ac:dyDescent="0.15">
      <c r="A51" s="290"/>
      <c r="B51" s="290"/>
      <c r="C51" s="194"/>
      <c r="D51" s="286"/>
      <c r="E51" s="287"/>
      <c r="F51" s="288"/>
      <c r="G51" s="83"/>
      <c r="H51" s="185"/>
      <c r="I51" s="204"/>
      <c r="J51" s="281" t="str">
        <f t="shared" si="3"/>
        <v/>
      </c>
      <c r="K51" s="282"/>
      <c r="L51" s="196"/>
      <c r="M51" s="197">
        <f t="shared" si="4"/>
        <v>0</v>
      </c>
      <c r="N51" s="157"/>
      <c r="O51" s="296" t="s">
        <v>150</v>
      </c>
      <c r="P51" s="297" t="s">
        <v>175</v>
      </c>
      <c r="Q51" s="298"/>
      <c r="S51" s="141"/>
      <c r="T51" s="141"/>
      <c r="U51" s="141"/>
      <c r="V51" s="141"/>
      <c r="W51" s="141"/>
      <c r="X51" s="141"/>
      <c r="Y51" s="141"/>
      <c r="Z51" s="141"/>
      <c r="AA51" s="141"/>
      <c r="AB51" s="141"/>
      <c r="AC51" s="141"/>
      <c r="AD51" s="141"/>
      <c r="AE51" s="141"/>
      <c r="AF51" s="141"/>
      <c r="AG51" s="141"/>
      <c r="AH51" s="141"/>
    </row>
    <row r="52" spans="1:34" x14ac:dyDescent="0.15">
      <c r="A52" s="290"/>
      <c r="B52" s="290"/>
      <c r="C52" s="194"/>
      <c r="D52" s="286"/>
      <c r="E52" s="287"/>
      <c r="F52" s="288"/>
      <c r="G52" s="83"/>
      <c r="H52" s="185"/>
      <c r="I52" s="204"/>
      <c r="J52" s="281" t="str">
        <f t="shared" si="3"/>
        <v/>
      </c>
      <c r="K52" s="282"/>
      <c r="L52" s="196"/>
      <c r="M52" s="197">
        <f t="shared" si="4"/>
        <v>0</v>
      </c>
      <c r="N52" s="157"/>
      <c r="O52" s="296"/>
      <c r="P52" s="299"/>
      <c r="Q52" s="300"/>
    </row>
    <row r="53" spans="1:34" x14ac:dyDescent="0.15">
      <c r="A53" s="290"/>
      <c r="B53" s="290"/>
      <c r="C53" s="194"/>
      <c r="D53" s="286"/>
      <c r="E53" s="287"/>
      <c r="F53" s="288"/>
      <c r="G53" s="83"/>
      <c r="H53" s="185"/>
      <c r="I53" s="204"/>
      <c r="J53" s="281" t="str">
        <f t="shared" si="3"/>
        <v/>
      </c>
      <c r="K53" s="282"/>
      <c r="L53" s="196"/>
      <c r="M53" s="197">
        <f t="shared" si="4"/>
        <v>0</v>
      </c>
      <c r="N53" s="157"/>
      <c r="O53" s="296"/>
      <c r="P53" s="299"/>
      <c r="Q53" s="300"/>
    </row>
    <row r="54" spans="1:34" x14ac:dyDescent="0.15">
      <c r="A54" s="290"/>
      <c r="B54" s="290"/>
      <c r="C54" s="194"/>
      <c r="D54" s="286"/>
      <c r="E54" s="287"/>
      <c r="F54" s="288"/>
      <c r="G54" s="83"/>
      <c r="H54" s="185"/>
      <c r="I54" s="204"/>
      <c r="J54" s="281" t="str">
        <f t="shared" si="3"/>
        <v/>
      </c>
      <c r="K54" s="282"/>
      <c r="L54" s="196"/>
      <c r="M54" s="197">
        <f t="shared" si="4"/>
        <v>0</v>
      </c>
      <c r="N54" s="157"/>
      <c r="O54" s="296"/>
      <c r="P54" s="299"/>
      <c r="Q54" s="300"/>
    </row>
    <row r="55" spans="1:34" x14ac:dyDescent="0.15">
      <c r="A55" s="290"/>
      <c r="B55" s="290"/>
      <c r="C55" s="194"/>
      <c r="D55" s="286"/>
      <c r="E55" s="287"/>
      <c r="F55" s="288"/>
      <c r="G55" s="83"/>
      <c r="H55" s="185"/>
      <c r="I55" s="204"/>
      <c r="J55" s="281" t="str">
        <f t="shared" si="3"/>
        <v/>
      </c>
      <c r="K55" s="282"/>
      <c r="L55" s="196"/>
      <c r="M55" s="197">
        <f t="shared" si="4"/>
        <v>0</v>
      </c>
      <c r="N55" s="157"/>
      <c r="O55" s="296"/>
      <c r="P55" s="299"/>
      <c r="Q55" s="300"/>
    </row>
    <row r="56" spans="1:34" x14ac:dyDescent="0.15">
      <c r="A56" s="290"/>
      <c r="B56" s="290"/>
      <c r="C56" s="194"/>
      <c r="D56" s="286"/>
      <c r="E56" s="287"/>
      <c r="F56" s="288"/>
      <c r="G56" s="83"/>
      <c r="H56" s="185"/>
      <c r="I56" s="204"/>
      <c r="J56" s="281" t="str">
        <f t="shared" si="3"/>
        <v/>
      </c>
      <c r="K56" s="282"/>
      <c r="L56" s="196"/>
      <c r="M56" s="197">
        <f t="shared" si="4"/>
        <v>0</v>
      </c>
      <c r="N56" s="157"/>
      <c r="O56" s="296"/>
      <c r="P56" s="301"/>
      <c r="Q56" s="302"/>
    </row>
    <row r="57" spans="1:34" x14ac:dyDescent="0.15">
      <c r="A57" s="290"/>
      <c r="B57" s="290"/>
      <c r="C57" s="194"/>
      <c r="D57" s="286"/>
      <c r="E57" s="287"/>
      <c r="F57" s="288"/>
      <c r="G57" s="83"/>
      <c r="H57" s="185"/>
      <c r="I57" s="204"/>
      <c r="J57" s="281" t="str">
        <f t="shared" si="3"/>
        <v/>
      </c>
      <c r="K57" s="282"/>
      <c r="L57" s="196"/>
      <c r="M57" s="197">
        <f t="shared" si="4"/>
        <v>0</v>
      </c>
      <c r="N57" s="157"/>
      <c r="O57" s="296" t="s">
        <v>153</v>
      </c>
      <c r="P57" s="297" t="s">
        <v>176</v>
      </c>
      <c r="Q57" s="298"/>
    </row>
    <row r="58" spans="1:34" x14ac:dyDescent="0.15">
      <c r="A58" s="290"/>
      <c r="B58" s="290"/>
      <c r="C58" s="194"/>
      <c r="D58" s="286"/>
      <c r="E58" s="287"/>
      <c r="F58" s="288"/>
      <c r="G58" s="83"/>
      <c r="H58" s="185"/>
      <c r="I58" s="204"/>
      <c r="J58" s="281" t="str">
        <f t="shared" si="3"/>
        <v/>
      </c>
      <c r="K58" s="282"/>
      <c r="L58" s="196"/>
      <c r="M58" s="197">
        <f t="shared" si="4"/>
        <v>0</v>
      </c>
      <c r="N58" s="157"/>
      <c r="O58" s="296"/>
      <c r="P58" s="299"/>
      <c r="Q58" s="300"/>
    </row>
    <row r="59" spans="1:34" x14ac:dyDescent="0.15">
      <c r="A59" s="290"/>
      <c r="B59" s="290"/>
      <c r="C59" s="194"/>
      <c r="D59" s="286"/>
      <c r="E59" s="287"/>
      <c r="F59" s="288"/>
      <c r="G59" s="83"/>
      <c r="H59" s="185"/>
      <c r="I59" s="204"/>
      <c r="J59" s="281" t="str">
        <f t="shared" si="3"/>
        <v/>
      </c>
      <c r="K59" s="282"/>
      <c r="L59" s="196"/>
      <c r="M59" s="197">
        <f t="shared" si="4"/>
        <v>0</v>
      </c>
      <c r="N59" s="157"/>
      <c r="O59" s="296"/>
      <c r="P59" s="299"/>
      <c r="Q59" s="300"/>
    </row>
    <row r="60" spans="1:34" x14ac:dyDescent="0.15">
      <c r="A60" s="290"/>
      <c r="B60" s="290"/>
      <c r="C60" s="194"/>
      <c r="D60" s="286"/>
      <c r="E60" s="287"/>
      <c r="F60" s="288"/>
      <c r="G60" s="83"/>
      <c r="H60" s="185"/>
      <c r="I60" s="204"/>
      <c r="J60" s="281" t="str">
        <f t="shared" si="3"/>
        <v/>
      </c>
      <c r="K60" s="282"/>
      <c r="L60" s="196"/>
      <c r="M60" s="197">
        <f t="shared" si="4"/>
        <v>0</v>
      </c>
      <c r="N60" s="157"/>
      <c r="O60" s="296"/>
      <c r="P60" s="299"/>
      <c r="Q60" s="300"/>
    </row>
    <row r="61" spans="1:34" x14ac:dyDescent="0.15">
      <c r="A61" s="290"/>
      <c r="B61" s="290"/>
      <c r="C61" s="194"/>
      <c r="D61" s="286"/>
      <c r="E61" s="287"/>
      <c r="F61" s="288"/>
      <c r="G61" s="83"/>
      <c r="H61" s="185"/>
      <c r="I61" s="204"/>
      <c r="J61" s="281" t="str">
        <f t="shared" si="3"/>
        <v/>
      </c>
      <c r="K61" s="282"/>
      <c r="L61" s="196"/>
      <c r="M61" s="197">
        <f t="shared" si="4"/>
        <v>0</v>
      </c>
      <c r="N61" s="157"/>
      <c r="O61" s="296"/>
      <c r="P61" s="299"/>
      <c r="Q61" s="300"/>
    </row>
    <row r="62" spans="1:34" x14ac:dyDescent="0.15">
      <c r="A62" s="290"/>
      <c r="B62" s="290"/>
      <c r="C62" s="194"/>
      <c r="D62" s="286"/>
      <c r="E62" s="287"/>
      <c r="F62" s="288"/>
      <c r="G62" s="83"/>
      <c r="H62" s="185"/>
      <c r="I62" s="204"/>
      <c r="J62" s="281" t="str">
        <f t="shared" si="3"/>
        <v/>
      </c>
      <c r="K62" s="282"/>
      <c r="L62" s="196"/>
      <c r="M62" s="197">
        <f t="shared" si="4"/>
        <v>0</v>
      </c>
      <c r="N62" s="157"/>
      <c r="O62" s="296"/>
      <c r="P62" s="301"/>
      <c r="Q62" s="302"/>
    </row>
    <row r="63" spans="1:34" x14ac:dyDescent="0.15">
      <c r="A63" s="290"/>
      <c r="B63" s="290"/>
      <c r="C63" s="194"/>
      <c r="D63" s="286"/>
      <c r="E63" s="287"/>
      <c r="F63" s="288"/>
      <c r="G63" s="83"/>
      <c r="H63" s="185"/>
      <c r="I63" s="204"/>
      <c r="J63" s="281" t="str">
        <f t="shared" si="3"/>
        <v/>
      </c>
      <c r="K63" s="282"/>
      <c r="L63" s="196"/>
      <c r="M63" s="197">
        <f t="shared" si="4"/>
        <v>0</v>
      </c>
      <c r="N63" s="157"/>
      <c r="O63" s="296" t="s">
        <v>155</v>
      </c>
      <c r="P63" s="297" t="s">
        <v>174</v>
      </c>
      <c r="Q63" s="298"/>
    </row>
    <row r="64" spans="1:34" x14ac:dyDescent="0.15">
      <c r="A64" s="290"/>
      <c r="B64" s="290"/>
      <c r="C64" s="194"/>
      <c r="D64" s="286"/>
      <c r="E64" s="287"/>
      <c r="F64" s="288"/>
      <c r="G64" s="83"/>
      <c r="H64" s="185"/>
      <c r="I64" s="204"/>
      <c r="J64" s="281" t="str">
        <f t="shared" si="3"/>
        <v/>
      </c>
      <c r="K64" s="282"/>
      <c r="L64" s="196"/>
      <c r="M64" s="197">
        <f t="shared" si="4"/>
        <v>0</v>
      </c>
      <c r="N64" s="157"/>
      <c r="O64" s="296"/>
      <c r="P64" s="299"/>
      <c r="Q64" s="300"/>
    </row>
    <row r="65" spans="1:18" x14ac:dyDescent="0.15">
      <c r="A65" s="290"/>
      <c r="B65" s="290"/>
      <c r="C65" s="194"/>
      <c r="D65" s="286"/>
      <c r="E65" s="287"/>
      <c r="F65" s="288"/>
      <c r="G65" s="83"/>
      <c r="H65" s="185"/>
      <c r="I65" s="204"/>
      <c r="J65" s="281" t="str">
        <f t="shared" si="3"/>
        <v/>
      </c>
      <c r="K65" s="282"/>
      <c r="L65" s="196"/>
      <c r="M65" s="197">
        <f t="shared" si="4"/>
        <v>0</v>
      </c>
      <c r="N65" s="157"/>
      <c r="O65" s="296"/>
      <c r="P65" s="299"/>
      <c r="Q65" s="300"/>
    </row>
    <row r="66" spans="1:18" x14ac:dyDescent="0.15">
      <c r="A66" s="290"/>
      <c r="B66" s="290"/>
      <c r="C66" s="194"/>
      <c r="D66" s="286"/>
      <c r="E66" s="287"/>
      <c r="F66" s="288"/>
      <c r="G66" s="83"/>
      <c r="H66" s="185"/>
      <c r="I66" s="204"/>
      <c r="J66" s="281" t="str">
        <f t="shared" si="3"/>
        <v/>
      </c>
      <c r="K66" s="282"/>
      <c r="L66" s="196"/>
      <c r="M66" s="197">
        <f t="shared" si="4"/>
        <v>0</v>
      </c>
      <c r="N66" s="157"/>
      <c r="O66" s="296"/>
      <c r="P66" s="299"/>
      <c r="Q66" s="300"/>
    </row>
    <row r="67" spans="1:18" x14ac:dyDescent="0.15">
      <c r="A67" s="290"/>
      <c r="B67" s="290"/>
      <c r="C67" s="194"/>
      <c r="D67" s="286"/>
      <c r="E67" s="287"/>
      <c r="F67" s="288"/>
      <c r="G67" s="83"/>
      <c r="H67" s="185"/>
      <c r="I67" s="204"/>
      <c r="J67" s="281" t="str">
        <f t="shared" si="3"/>
        <v/>
      </c>
      <c r="K67" s="282"/>
      <c r="L67" s="196"/>
      <c r="M67" s="197">
        <f t="shared" si="4"/>
        <v>0</v>
      </c>
      <c r="N67" s="157"/>
      <c r="O67" s="296"/>
      <c r="P67" s="299"/>
      <c r="Q67" s="300"/>
    </row>
    <row r="68" spans="1:18" x14ac:dyDescent="0.15">
      <c r="A68" s="290"/>
      <c r="B68" s="290"/>
      <c r="C68" s="194"/>
      <c r="D68" s="286"/>
      <c r="E68" s="287"/>
      <c r="F68" s="288"/>
      <c r="G68" s="83"/>
      <c r="H68" s="185"/>
      <c r="I68" s="204"/>
      <c r="J68" s="281" t="str">
        <f t="shared" si="3"/>
        <v/>
      </c>
      <c r="K68" s="282"/>
      <c r="L68" s="196"/>
      <c r="M68" s="197">
        <f t="shared" si="4"/>
        <v>0</v>
      </c>
      <c r="N68" s="157"/>
      <c r="O68" s="296"/>
      <c r="P68" s="301"/>
      <c r="Q68" s="302"/>
    </row>
    <row r="69" spans="1:18" x14ac:dyDescent="0.15">
      <c r="A69" s="290"/>
      <c r="B69" s="290"/>
      <c r="C69" s="194"/>
      <c r="D69" s="286"/>
      <c r="E69" s="287"/>
      <c r="F69" s="288"/>
      <c r="G69" s="83"/>
      <c r="H69" s="185"/>
      <c r="I69" s="204"/>
      <c r="J69" s="281" t="str">
        <f t="shared" si="3"/>
        <v/>
      </c>
      <c r="K69" s="282"/>
      <c r="L69" s="196"/>
      <c r="M69" s="197">
        <f t="shared" si="4"/>
        <v>0</v>
      </c>
      <c r="N69" s="157"/>
      <c r="O69" s="182"/>
      <c r="P69" s="183"/>
      <c r="Q69" s="183"/>
      <c r="R69" s="183"/>
    </row>
    <row r="70" spans="1:18" x14ac:dyDescent="0.15">
      <c r="A70" s="290"/>
      <c r="B70" s="290"/>
      <c r="C70" s="194"/>
      <c r="D70" s="286"/>
      <c r="E70" s="287"/>
      <c r="F70" s="288"/>
      <c r="G70" s="83"/>
      <c r="H70" s="185"/>
      <c r="I70" s="204"/>
      <c r="J70" s="281" t="str">
        <f t="shared" si="3"/>
        <v/>
      </c>
      <c r="K70" s="282"/>
      <c r="L70" s="196"/>
      <c r="M70" s="197">
        <f t="shared" si="4"/>
        <v>0</v>
      </c>
      <c r="N70" s="157"/>
      <c r="O70" s="182"/>
      <c r="P70" s="183"/>
      <c r="Q70" s="183"/>
      <c r="R70" s="183"/>
    </row>
    <row r="71" spans="1:18" x14ac:dyDescent="0.15">
      <c r="A71" s="290"/>
      <c r="B71" s="290"/>
      <c r="C71" s="194"/>
      <c r="D71" s="286"/>
      <c r="E71" s="287"/>
      <c r="F71" s="288"/>
      <c r="G71" s="83"/>
      <c r="H71" s="185"/>
      <c r="I71" s="204"/>
      <c r="J71" s="281" t="str">
        <f t="shared" si="3"/>
        <v/>
      </c>
      <c r="K71" s="282"/>
      <c r="L71" s="196"/>
      <c r="M71" s="197">
        <f t="shared" si="4"/>
        <v>0</v>
      </c>
      <c r="N71" s="157"/>
      <c r="O71" s="182"/>
      <c r="P71" s="183"/>
      <c r="Q71" s="183"/>
      <c r="R71" s="183"/>
    </row>
    <row r="72" spans="1:18" x14ac:dyDescent="0.15">
      <c r="A72" s="290"/>
      <c r="B72" s="290"/>
      <c r="C72" s="194"/>
      <c r="D72" s="286"/>
      <c r="E72" s="287"/>
      <c r="F72" s="288"/>
      <c r="G72" s="83"/>
      <c r="H72" s="185"/>
      <c r="I72" s="204"/>
      <c r="J72" s="281" t="str">
        <f t="shared" si="3"/>
        <v/>
      </c>
      <c r="K72" s="282"/>
      <c r="L72" s="196"/>
      <c r="M72" s="197">
        <f t="shared" si="4"/>
        <v>0</v>
      </c>
      <c r="N72" s="157"/>
      <c r="O72" s="182"/>
      <c r="P72" s="183"/>
      <c r="Q72" s="183"/>
      <c r="R72" s="183"/>
    </row>
    <row r="73" spans="1:18" x14ac:dyDescent="0.15">
      <c r="A73" s="290"/>
      <c r="B73" s="290"/>
      <c r="C73" s="194"/>
      <c r="D73" s="286"/>
      <c r="E73" s="287"/>
      <c r="F73" s="288"/>
      <c r="G73" s="83"/>
      <c r="H73" s="185"/>
      <c r="I73" s="204"/>
      <c r="J73" s="281" t="str">
        <f t="shared" si="3"/>
        <v/>
      </c>
      <c r="K73" s="282"/>
      <c r="L73" s="196"/>
      <c r="M73" s="197">
        <f t="shared" si="4"/>
        <v>0</v>
      </c>
      <c r="N73" s="157"/>
      <c r="O73" s="182"/>
      <c r="P73" s="183"/>
      <c r="Q73" s="183"/>
      <c r="R73" s="183"/>
    </row>
    <row r="74" spans="1:18" x14ac:dyDescent="0.15">
      <c r="A74" s="290"/>
      <c r="B74" s="290"/>
      <c r="C74" s="194"/>
      <c r="D74" s="286"/>
      <c r="E74" s="287"/>
      <c r="F74" s="288"/>
      <c r="G74" s="83"/>
      <c r="H74" s="185"/>
      <c r="I74" s="204"/>
      <c r="J74" s="281" t="str">
        <f t="shared" si="3"/>
        <v/>
      </c>
      <c r="K74" s="282"/>
      <c r="L74" s="196"/>
      <c r="M74" s="197">
        <f t="shared" si="4"/>
        <v>0</v>
      </c>
      <c r="N74" s="157"/>
      <c r="O74" s="182"/>
      <c r="P74" s="183"/>
      <c r="Q74" s="183"/>
      <c r="R74" s="183"/>
    </row>
    <row r="75" spans="1:18" x14ac:dyDescent="0.15">
      <c r="A75" s="290"/>
      <c r="B75" s="290"/>
      <c r="C75" s="194"/>
      <c r="D75" s="286"/>
      <c r="E75" s="287"/>
      <c r="F75" s="288"/>
      <c r="G75" s="83"/>
      <c r="H75" s="185"/>
      <c r="I75" s="204"/>
      <c r="J75" s="281" t="str">
        <f t="shared" si="3"/>
        <v/>
      </c>
      <c r="K75" s="282"/>
      <c r="L75" s="196"/>
      <c r="M75" s="197">
        <f t="shared" si="4"/>
        <v>0</v>
      </c>
      <c r="N75" s="157"/>
      <c r="O75" s="182"/>
      <c r="P75" s="183"/>
      <c r="Q75" s="183"/>
      <c r="R75" s="183"/>
    </row>
    <row r="76" spans="1:18" x14ac:dyDescent="0.15">
      <c r="A76" s="290"/>
      <c r="B76" s="290"/>
      <c r="C76" s="194"/>
      <c r="D76" s="286"/>
      <c r="E76" s="287"/>
      <c r="F76" s="288"/>
      <c r="G76" s="83"/>
      <c r="H76" s="185"/>
      <c r="I76" s="204"/>
      <c r="J76" s="281" t="str">
        <f t="shared" si="3"/>
        <v/>
      </c>
      <c r="K76" s="282"/>
      <c r="L76" s="196"/>
      <c r="M76" s="197">
        <f t="shared" si="4"/>
        <v>0</v>
      </c>
      <c r="N76" s="157"/>
      <c r="O76" s="183"/>
      <c r="P76" s="183"/>
      <c r="Q76" s="183"/>
      <c r="R76" s="183"/>
    </row>
    <row r="77" spans="1:18" x14ac:dyDescent="0.15">
      <c r="A77" s="290"/>
      <c r="B77" s="290"/>
      <c r="C77" s="194"/>
      <c r="D77" s="286"/>
      <c r="E77" s="287"/>
      <c r="F77" s="288"/>
      <c r="G77" s="83"/>
      <c r="H77" s="185"/>
      <c r="I77" s="204"/>
      <c r="J77" s="281" t="str">
        <f t="shared" si="3"/>
        <v/>
      </c>
      <c r="K77" s="282"/>
      <c r="L77" s="196"/>
      <c r="M77" s="197">
        <f t="shared" si="4"/>
        <v>0</v>
      </c>
      <c r="N77" s="157"/>
      <c r="O77" s="183"/>
      <c r="P77" s="183"/>
      <c r="Q77" s="183"/>
      <c r="R77" s="183"/>
    </row>
    <row r="78" spans="1:18" x14ac:dyDescent="0.15">
      <c r="A78" s="290"/>
      <c r="B78" s="290"/>
      <c r="C78" s="194"/>
      <c r="D78" s="286"/>
      <c r="E78" s="287"/>
      <c r="F78" s="288"/>
      <c r="G78" s="83"/>
      <c r="H78" s="185"/>
      <c r="I78" s="204"/>
      <c r="J78" s="281" t="str">
        <f t="shared" si="3"/>
        <v/>
      </c>
      <c r="K78" s="282"/>
      <c r="L78" s="196"/>
      <c r="M78" s="197">
        <f t="shared" si="4"/>
        <v>0</v>
      </c>
      <c r="N78" s="157"/>
      <c r="O78" s="183"/>
      <c r="P78" s="183"/>
      <c r="Q78" s="183"/>
      <c r="R78" s="183"/>
    </row>
    <row r="79" spans="1:18" x14ac:dyDescent="0.15">
      <c r="A79" s="290"/>
      <c r="B79" s="290"/>
      <c r="C79" s="194"/>
      <c r="D79" s="286"/>
      <c r="E79" s="287"/>
      <c r="F79" s="288"/>
      <c r="G79" s="83"/>
      <c r="H79" s="185"/>
      <c r="I79" s="204"/>
      <c r="J79" s="281" t="str">
        <f t="shared" si="3"/>
        <v/>
      </c>
      <c r="K79" s="282"/>
      <c r="L79" s="196"/>
      <c r="M79" s="197">
        <f t="shared" si="4"/>
        <v>0</v>
      </c>
      <c r="N79" s="157"/>
      <c r="O79" s="183"/>
      <c r="P79" s="183"/>
      <c r="Q79" s="183"/>
      <c r="R79" s="183"/>
    </row>
    <row r="80" spans="1:18" x14ac:dyDescent="0.15">
      <c r="A80" s="290"/>
      <c r="B80" s="290"/>
      <c r="C80" s="194"/>
      <c r="D80" s="286"/>
      <c r="E80" s="287"/>
      <c r="F80" s="288"/>
      <c r="G80" s="83"/>
      <c r="H80" s="185"/>
      <c r="I80" s="204"/>
      <c r="J80" s="281" t="str">
        <f t="shared" si="3"/>
        <v/>
      </c>
      <c r="K80" s="282"/>
      <c r="L80" s="196"/>
      <c r="M80" s="197">
        <f t="shared" si="4"/>
        <v>0</v>
      </c>
      <c r="N80" s="157"/>
      <c r="O80" s="183"/>
      <c r="P80" s="183"/>
      <c r="Q80" s="183"/>
      <c r="R80" s="183"/>
    </row>
    <row r="81" spans="1:18" x14ac:dyDescent="0.15">
      <c r="A81" s="290"/>
      <c r="B81" s="290"/>
      <c r="C81" s="194"/>
      <c r="D81" s="286"/>
      <c r="E81" s="287"/>
      <c r="F81" s="288"/>
      <c r="G81" s="83"/>
      <c r="H81" s="185"/>
      <c r="I81" s="204"/>
      <c r="J81" s="281" t="str">
        <f t="shared" si="3"/>
        <v/>
      </c>
      <c r="K81" s="282"/>
      <c r="L81" s="196"/>
      <c r="M81" s="197">
        <f t="shared" si="4"/>
        <v>0</v>
      </c>
      <c r="N81" s="157"/>
      <c r="O81" s="183"/>
      <c r="P81" s="183"/>
      <c r="Q81" s="183"/>
      <c r="R81" s="183"/>
    </row>
    <row r="82" spans="1:18" x14ac:dyDescent="0.15">
      <c r="A82" s="290"/>
      <c r="B82" s="290"/>
      <c r="C82" s="194"/>
      <c r="D82" s="286"/>
      <c r="E82" s="287"/>
      <c r="F82" s="288"/>
      <c r="G82" s="83"/>
      <c r="H82" s="185"/>
      <c r="I82" s="204"/>
      <c r="J82" s="281" t="str">
        <f t="shared" si="3"/>
        <v/>
      </c>
      <c r="K82" s="282"/>
      <c r="L82" s="196"/>
      <c r="M82" s="197">
        <f t="shared" si="4"/>
        <v>0</v>
      </c>
      <c r="N82" s="157"/>
      <c r="O82" s="183"/>
      <c r="P82" s="183"/>
      <c r="Q82" s="183"/>
      <c r="R82" s="183"/>
    </row>
    <row r="83" spans="1:18" x14ac:dyDescent="0.15">
      <c r="A83" s="290"/>
      <c r="B83" s="290"/>
      <c r="C83" s="194"/>
      <c r="D83" s="286"/>
      <c r="E83" s="287"/>
      <c r="F83" s="288"/>
      <c r="G83" s="83"/>
      <c r="H83" s="185"/>
      <c r="I83" s="204"/>
      <c r="J83" s="281" t="str">
        <f t="shared" si="3"/>
        <v/>
      </c>
      <c r="K83" s="282"/>
      <c r="L83" s="196"/>
      <c r="M83" s="197">
        <f t="shared" si="4"/>
        <v>0</v>
      </c>
      <c r="N83" s="157"/>
      <c r="O83" s="183"/>
      <c r="P83" s="183"/>
      <c r="Q83" s="183"/>
      <c r="R83" s="183"/>
    </row>
    <row r="84" spans="1:18" x14ac:dyDescent="0.15">
      <c r="A84" s="290"/>
      <c r="B84" s="290"/>
      <c r="C84" s="194"/>
      <c r="D84" s="286"/>
      <c r="E84" s="287"/>
      <c r="F84" s="288"/>
      <c r="G84" s="83"/>
      <c r="H84" s="185"/>
      <c r="I84" s="204"/>
      <c r="J84" s="281" t="str">
        <f t="shared" si="3"/>
        <v/>
      </c>
      <c r="K84" s="282"/>
      <c r="L84" s="196"/>
      <c r="M84" s="197">
        <f t="shared" si="4"/>
        <v>0</v>
      </c>
      <c r="N84" s="157"/>
      <c r="O84" s="183"/>
      <c r="P84" s="183"/>
      <c r="Q84" s="183"/>
      <c r="R84" s="183"/>
    </row>
    <row r="85" spans="1:18" x14ac:dyDescent="0.15">
      <c r="A85" s="290"/>
      <c r="B85" s="290"/>
      <c r="C85" s="194"/>
      <c r="D85" s="286"/>
      <c r="E85" s="287"/>
      <c r="F85" s="288"/>
      <c r="G85" s="83"/>
      <c r="H85" s="185"/>
      <c r="I85" s="204"/>
      <c r="J85" s="281" t="str">
        <f t="shared" si="3"/>
        <v/>
      </c>
      <c r="K85" s="282"/>
      <c r="L85" s="196"/>
      <c r="M85" s="197">
        <f t="shared" si="4"/>
        <v>0</v>
      </c>
      <c r="N85" s="157"/>
    </row>
    <row r="86" spans="1:18" x14ac:dyDescent="0.15">
      <c r="A86" s="290"/>
      <c r="B86" s="290"/>
      <c r="C86" s="194"/>
      <c r="D86" s="286"/>
      <c r="E86" s="287"/>
      <c r="F86" s="288"/>
      <c r="G86" s="83"/>
      <c r="H86" s="185"/>
      <c r="I86" s="204"/>
      <c r="J86" s="281" t="str">
        <f t="shared" si="3"/>
        <v/>
      </c>
      <c r="K86" s="282"/>
      <c r="L86" s="196"/>
      <c r="M86" s="197">
        <f t="shared" si="4"/>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f7PnNLJPfCenS5p2z2j9nD1oJgkBihoN0Y01Bqxj9mnaVRIMjpS6cB2FQrx3f7boBJgBsbZKUHwW5PRCcf6Jbw==" saltValue="qEp4erA2R5CrsBLGRhYcaA=="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1">
    <dataValidation type="list" allowBlank="1" showInputMessage="1" showErrorMessage="1" prompt="Selecteer welk WP van toepassing is" sqref="C27:C86" xr:uid="{00000000-0002-0000-0600-000000000000}">
      <formula1>"1,2,3,4,5,6,7,8,9,10,11,12,13,14,15,16,17,18,19,20"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A976325-37DD-4B45-8966-0A229090D766}">
          <x14:formula1>
            <xm:f>'Begroting penvoerder'!$S$27:$S$34</xm:f>
          </x14:formula1>
          <xm:sqref>G27:G86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7030A0"/>
  </sheetPr>
  <dimension ref="A1:W89"/>
  <sheetViews>
    <sheetView showGridLines="0" zoomScale="90" zoomScaleNormal="90" workbookViewId="0">
      <selection activeCell="B4" sqref="B4"/>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160</v>
      </c>
      <c r="B1" s="289"/>
      <c r="C1" s="289"/>
      <c r="D1" s="285">
        <f>'Algemene informatie'!B12</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60.7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SUMIFS($M$27:$M$86,$C$27:$C$86,1,$G$27:$G$86,$O$33)</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c r="S26" s="202"/>
      <c r="T26" s="202"/>
      <c r="U26" s="202"/>
      <c r="V26" s="202"/>
      <c r="W26" s="202"/>
    </row>
    <row r="27" spans="1:23" ht="13.5" customHeight="1" x14ac:dyDescent="0.15">
      <c r="A27" s="290"/>
      <c r="B27" s="290"/>
      <c r="C27" s="194"/>
      <c r="D27" s="286"/>
      <c r="E27" s="287"/>
      <c r="F27" s="288"/>
      <c r="G27" s="83"/>
      <c r="H27" s="185"/>
      <c r="I27" s="204"/>
      <c r="J27" s="281" t="str">
        <f>IF(G27=$O$33,"€ 39,00","")</f>
        <v/>
      </c>
      <c r="K27" s="282"/>
      <c r="L27" s="196"/>
      <c r="M27" s="197">
        <f>IF(G27=$O$33,H27*J27,H27*I27)</f>
        <v>0</v>
      </c>
      <c r="N27" s="157"/>
      <c r="O27" s="310" t="s">
        <v>142</v>
      </c>
      <c r="P27" s="297" t="s">
        <v>172</v>
      </c>
      <c r="Q27" s="298"/>
      <c r="S27" s="200"/>
      <c r="T27" s="200"/>
      <c r="U27" s="200"/>
      <c r="V27" s="200"/>
      <c r="W27" s="200"/>
    </row>
    <row r="28" spans="1:23" x14ac:dyDescent="0.15">
      <c r="A28" s="290"/>
      <c r="B28" s="290"/>
      <c r="C28" s="194"/>
      <c r="D28" s="286"/>
      <c r="E28" s="287"/>
      <c r="F28" s="288"/>
      <c r="G28" s="83"/>
      <c r="H28" s="185"/>
      <c r="I28" s="204"/>
      <c r="J28" s="281" t="str">
        <f t="shared" ref="J28:J86" si="2">IF(G28=$O$33,"€ 39,00","")</f>
        <v/>
      </c>
      <c r="K28" s="282"/>
      <c r="L28" s="196"/>
      <c r="M28" s="197">
        <f t="shared" ref="M28:M86" si="3">IF(G28=$O$33,H28*J28,H28*I28)</f>
        <v>0</v>
      </c>
      <c r="N28" s="157"/>
      <c r="O28" s="311"/>
      <c r="P28" s="299"/>
      <c r="Q28" s="300"/>
      <c r="S28" s="200" t="s">
        <v>142</v>
      </c>
      <c r="T28" s="200"/>
      <c r="U28" s="200" t="s">
        <v>143</v>
      </c>
      <c r="V28" s="200"/>
      <c r="W28" s="200"/>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200"/>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200"/>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200"/>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200"/>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200"/>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200"/>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200"/>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c r="W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c r="V37" s="200"/>
      <c r="W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c r="S38" s="200"/>
      <c r="T38" s="200"/>
      <c r="U38" s="200"/>
      <c r="V38" s="200"/>
      <c r="W38" s="200"/>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c r="S39" s="200"/>
      <c r="T39" s="200"/>
      <c r="U39" s="200"/>
      <c r="V39" s="200"/>
      <c r="W39" s="200"/>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c r="S40" s="200"/>
      <c r="T40" s="200"/>
      <c r="U40" s="200"/>
      <c r="V40" s="200"/>
      <c r="W40" s="2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eY8WYhJa3+MmHppzsYY73k2b4TsS6M8JFPKUaNVyOqRNZaDKFJrmbGBoZweLibOpXh53VjewYPhxkR46IUwd2w==" saltValue="IPS2uQXU/ehpKTsgBbKdfQ=="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1">
    <dataValidation type="list" allowBlank="1" showInputMessage="1" showErrorMessage="1" prompt="Selecteer welk WP van toepassing is" sqref="C27:C86" xr:uid="{00000000-0002-0000-0700-000000000000}">
      <formula1>"1,2,3,4,5,6,7,8,9,10,11,12,13,14,15,16,17,18,19,20"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1015DB4-0D6F-4281-A303-2F3C85B24FF4}">
          <x14:formula1>
            <xm:f>'Begroting penvoerder'!$S$27:$S$34</xm:f>
          </x14:formula1>
          <xm:sqref>G27:G86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7030A0"/>
  </sheetPr>
  <dimension ref="A1:W89"/>
  <sheetViews>
    <sheetView showGridLines="0" zoomScale="90" zoomScaleNormal="90" workbookViewId="0">
      <selection activeCell="J5" sqref="J5"/>
    </sheetView>
  </sheetViews>
  <sheetFormatPr defaultColWidth="9" defaultRowHeight="11.25" x14ac:dyDescent="0.15"/>
  <cols>
    <col min="1" max="6" width="15.625" style="152" customWidth="1"/>
    <col min="7" max="7" width="18.625" style="152" customWidth="1"/>
    <col min="8" max="9" width="15.625" style="152" customWidth="1"/>
    <col min="10" max="11" width="20.625" style="152" customWidth="1"/>
    <col min="12" max="13" width="15.625" style="152" customWidth="1"/>
    <col min="14" max="14" width="2.5" style="152" customWidth="1"/>
    <col min="15" max="15" width="13.75" style="152" customWidth="1"/>
    <col min="16" max="16" width="56.25" style="152" customWidth="1"/>
    <col min="17" max="17" width="16.25" style="152" customWidth="1"/>
    <col min="18" max="16384" width="9" style="152"/>
  </cols>
  <sheetData>
    <row r="1" spans="1:17" x14ac:dyDescent="0.15">
      <c r="A1" s="289" t="s">
        <v>161</v>
      </c>
      <c r="B1" s="289"/>
      <c r="C1" s="289"/>
      <c r="D1" s="285">
        <f>'Algemene informatie'!B13</f>
        <v>0</v>
      </c>
      <c r="E1" s="285"/>
      <c r="F1" s="285"/>
      <c r="G1" s="141"/>
      <c r="H1" s="141"/>
      <c r="I1" s="141"/>
      <c r="J1" s="141"/>
      <c r="K1" s="141"/>
      <c r="L1" s="141"/>
      <c r="M1" s="141"/>
    </row>
    <row r="2" spans="1:17" x14ac:dyDescent="0.15">
      <c r="A2" s="141" t="s">
        <v>128</v>
      </c>
      <c r="B2" s="141"/>
      <c r="C2" s="141"/>
      <c r="D2" s="141"/>
      <c r="E2" s="141"/>
      <c r="F2" s="141"/>
      <c r="G2" s="141"/>
      <c r="H2" s="141"/>
      <c r="I2" s="141"/>
      <c r="J2" s="141"/>
      <c r="K2" s="141"/>
      <c r="L2" s="141"/>
      <c r="M2" s="141"/>
    </row>
    <row r="3" spans="1:17" s="154" customFormat="1" ht="58.5" customHeight="1" x14ac:dyDescent="0.15">
      <c r="A3" s="153" t="s">
        <v>12</v>
      </c>
      <c r="B3" s="143" t="s">
        <v>103</v>
      </c>
      <c r="C3" s="143" t="s">
        <v>104</v>
      </c>
      <c r="D3" s="143" t="s">
        <v>105</v>
      </c>
      <c r="E3" s="143" t="s">
        <v>106</v>
      </c>
      <c r="F3" s="143" t="s">
        <v>107</v>
      </c>
      <c r="G3" s="143" t="s">
        <v>108</v>
      </c>
      <c r="H3" s="143" t="s">
        <v>109</v>
      </c>
      <c r="I3" s="143" t="s">
        <v>110</v>
      </c>
      <c r="J3" s="143" t="s">
        <v>111</v>
      </c>
      <c r="K3" s="143" t="s">
        <v>112</v>
      </c>
      <c r="L3" s="143" t="s">
        <v>113</v>
      </c>
      <c r="M3" s="143" t="s">
        <v>114</v>
      </c>
      <c r="O3" s="158" t="s">
        <v>129</v>
      </c>
      <c r="P3" s="305"/>
      <c r="Q3" s="306"/>
    </row>
    <row r="4" spans="1:17" ht="11.25" customHeight="1" x14ac:dyDescent="0.15">
      <c r="A4" s="145">
        <v>1</v>
      </c>
      <c r="B4" s="146">
        <f>SUMIFS($M$27:$M$86,$C$27:$C$86,1,$G$27:$G$86,$S$34)+SUMIFS($M$27:$M$86,$C$27:$C$86,1,$G$27:$G$86,$S$33)+SUMIFS($M$27:$M$86,$C$27:$C$86,1,$G$27:$G$86,$S$32)+SUMIFS($M$27:$M$86,$C$27:$C$86,1,$G$27:$G$86,$S$31)+SUMIFS($M$27:$M$86,$C$27:$C$86,1,$G$27:$G$86,$S$30)+SUMIFS($M$27:$M$86,$C$27:$C$86,1,$G$27:$G$86,$S$28)</f>
        <v>0</v>
      </c>
      <c r="C4" s="146">
        <f>SUMIFS($M$27:$M$86,$C$27:$C$86,1,$G$27:$G$86,$S$29)</f>
        <v>0</v>
      </c>
      <c r="D4" s="22"/>
      <c r="E4" s="22"/>
      <c r="F4" s="22"/>
      <c r="G4" s="22"/>
      <c r="H4" s="22"/>
      <c r="I4" s="22"/>
      <c r="J4" s="22"/>
      <c r="K4" s="101"/>
      <c r="L4" s="22"/>
      <c r="M4" s="147">
        <f t="shared" ref="M4:M23" si="0">SUM(B4:L4)</f>
        <v>0</v>
      </c>
      <c r="O4" s="307" t="s">
        <v>130</v>
      </c>
      <c r="P4" s="303" t="s">
        <v>131</v>
      </c>
      <c r="Q4" s="304"/>
    </row>
    <row r="5" spans="1:17" x14ac:dyDescent="0.15">
      <c r="A5" s="145">
        <v>2</v>
      </c>
      <c r="B5" s="146">
        <f>SUMIFS($M$27:$M$86,$C$27:$C$86,2,$G$27:$G$86,$S$34)+SUMIFS($M$27:$M$86,$C$27:$C$86,2,$G$27:$G$86,$S$33)+SUMIFS($M$27:$M$86,$C$27:$C$86,2,$G$27:$G$86,$S$32)+SUMIFS($M$27:$M$86,$C$27:$C$86,2,$G$27:$G$86,$S$31)+SUMIFS($M$27:$M$86,$C$27:$C$86,2,$G$27:$G$86,$S$30)+SUMIFS($M$27:$M$86,$C$27:$C$86,2,$G$27:$G$86,$S$28)</f>
        <v>0</v>
      </c>
      <c r="C5" s="146">
        <f>SUMIFS($M$27:$M$86,$C$27:$C$86,2,$G$27:$G$86,$O$33)</f>
        <v>0</v>
      </c>
      <c r="D5" s="22"/>
      <c r="E5" s="22"/>
      <c r="F5" s="22"/>
      <c r="G5" s="22"/>
      <c r="H5" s="22"/>
      <c r="I5" s="22"/>
      <c r="J5" s="22"/>
      <c r="K5" s="101"/>
      <c r="L5" s="22"/>
      <c r="M5" s="147">
        <f t="shared" si="0"/>
        <v>0</v>
      </c>
      <c r="O5" s="308"/>
      <c r="P5" s="303"/>
      <c r="Q5" s="304"/>
    </row>
    <row r="6" spans="1:17" x14ac:dyDescent="0.15">
      <c r="A6" s="145">
        <v>3</v>
      </c>
      <c r="B6" s="146">
        <f>SUMIFS($M$27:$M$86,$C$27:$C$86,3,$G$27:$G$86,$S$34)+SUMIFS($M$27:$M$86,$C$27:$C$86,3,$G$27:$G$86,$S$33)+SUMIFS($M$27:$M$86,$C$27:$C$86,3,$G$27:$G$86,$S$32)+SUMIFS($M$27:$M$86,$C$27:$C$86,3,$G$27:$G$86,$S$31)+SUMIFS($M$27:$M$86,$C$27:$C$86,3,$G$27:$G$86,$S$30)+SUMIFS($M$27:$M$86,$C$27:$C$86,3,$G$27:$G$86,$S$28)</f>
        <v>0</v>
      </c>
      <c r="C6" s="146">
        <f>SUMIFS($M$27:$M$86,$C$27:$C$86,3,$G$27:$G$86,$O$33)</f>
        <v>0</v>
      </c>
      <c r="D6" s="22"/>
      <c r="E6" s="22"/>
      <c r="F6" s="22"/>
      <c r="G6" s="22"/>
      <c r="H6" s="22"/>
      <c r="I6" s="22"/>
      <c r="J6" s="22"/>
      <c r="K6" s="101"/>
      <c r="L6" s="22"/>
      <c r="M6" s="147">
        <f t="shared" si="0"/>
        <v>0</v>
      </c>
      <c r="O6" s="308"/>
      <c r="P6" s="303"/>
      <c r="Q6" s="304"/>
    </row>
    <row r="7" spans="1:17" x14ac:dyDescent="0.15">
      <c r="A7" s="145">
        <v>4</v>
      </c>
      <c r="B7" s="146">
        <f>SUMIFS($M$27:$M$86,$C$27:$C$86,4,$G$27:$G$86,$S$34)+SUMIFS($M$27:$M$86,$C$27:$C$86,4,$G$27:$G$86,$S$33)+SUMIFS($M$27:$M$86,$C$27:$C$86,4,$G$27:$G$86,$S$32)+SUMIFS($M$27:$M$86,$C$27:$C$86,4,$G$27:$G$86,$S$31)+SUMIFS($M$27:$M$86,$C$27:$C$86,4,$G$27:$G$86,$S$30)+SUMIFS($M$27:$M$86,$C$27:$C$86,4,$G$27:$G$86,$S$28)</f>
        <v>0</v>
      </c>
      <c r="C7" s="146">
        <f>SUMIFS($M$27:$M$86,$C$27:$C$86,4,$G$27:$G$86,$O$33)</f>
        <v>0</v>
      </c>
      <c r="D7" s="22"/>
      <c r="E7" s="22"/>
      <c r="F7" s="22"/>
      <c r="G7" s="22"/>
      <c r="H7" s="22"/>
      <c r="I7" s="22"/>
      <c r="J7" s="22"/>
      <c r="K7" s="101"/>
      <c r="L7" s="22"/>
      <c r="M7" s="147">
        <f t="shared" si="0"/>
        <v>0</v>
      </c>
      <c r="O7" s="308"/>
      <c r="P7" s="303"/>
      <c r="Q7" s="304"/>
    </row>
    <row r="8" spans="1:17" x14ac:dyDescent="0.15">
      <c r="A8" s="145">
        <v>5</v>
      </c>
      <c r="B8" s="146">
        <f>SUMIFS($M$27:$M$86,$C$27:$C$86,5,$G$27:$G$86,$S$34)+SUMIFS($M$27:$M$86,$C$27:$C$86,5,$G$27:$G$86,$S$33)+SUMIFS($M$27:$M$86,$C$27:$C$86,5,$G$27:$G$86,$S$32)+SUMIFS($M$27:$M$86,$C$27:$C$86,5,$G$27:$G$86,$S$31)+SUMIFS($M$27:$M$86,$C$27:$C$86,5,$G$27:$G$86,$S$30)+SUMIFS($M$27:$M$86,$C$27:$C$86,5,$G$27:$G$86,$S$28)</f>
        <v>0</v>
      </c>
      <c r="C8" s="146">
        <f>SUMIFS($M$27:$M$86,$C$27:$C$86,5,$G$27:$G$86,$O$33)</f>
        <v>0</v>
      </c>
      <c r="D8" s="22"/>
      <c r="E8" s="22"/>
      <c r="F8" s="22"/>
      <c r="G8" s="22"/>
      <c r="H8" s="22"/>
      <c r="I8" s="22"/>
      <c r="J8" s="22"/>
      <c r="K8" s="101"/>
      <c r="L8" s="22"/>
      <c r="M8" s="147">
        <f t="shared" si="0"/>
        <v>0</v>
      </c>
      <c r="O8" s="308"/>
      <c r="P8" s="303"/>
      <c r="Q8" s="304"/>
    </row>
    <row r="9" spans="1:17" x14ac:dyDescent="0.15">
      <c r="A9" s="145">
        <v>6</v>
      </c>
      <c r="B9" s="146">
        <f>SUMIFS($M$27:$M$86,$C$27:$C$86,6,$G$27:$G$86,$S$34)+SUMIFS($M$27:$M$86,$C$27:$C$86,6,$G$27:$G$86,$S$33)+SUMIFS($M$27:$M$86,$C$27:$C$86,6,$G$27:$G$86,$S$32)+SUMIFS($M$27:$M$86,$C$27:$C$86,6,$G$27:$G$86,$S$31)+SUMIFS($M$27:$M$86,$C$27:$C$86,6,$G$27:$G$86,$S$30)+SUMIFS($M$27:$M$86,$C$27:$C$86,6,$G$27:$G$86,$S$28)</f>
        <v>0</v>
      </c>
      <c r="C9" s="146">
        <f>SUMIFS($M$27:$M$86,$C$27:$C$86,6,$G$27:$G$86,$O$33)</f>
        <v>0</v>
      </c>
      <c r="D9" s="22"/>
      <c r="E9" s="22"/>
      <c r="F9" s="22"/>
      <c r="G9" s="22"/>
      <c r="H9" s="22"/>
      <c r="I9" s="22"/>
      <c r="J9" s="22"/>
      <c r="K9" s="101"/>
      <c r="L9" s="22"/>
      <c r="M9" s="147">
        <f t="shared" si="0"/>
        <v>0</v>
      </c>
      <c r="O9" s="308"/>
      <c r="P9" s="303"/>
      <c r="Q9" s="304"/>
    </row>
    <row r="10" spans="1:17" x14ac:dyDescent="0.15">
      <c r="A10" s="145">
        <v>7</v>
      </c>
      <c r="B10" s="146">
        <f>SUMIFS($M$27:$M$86,$C$27:$C$86,7,$G$27:$G$86,$S$34)+SUMIFS($M$27:$M$86,$C$27:$C$86,7,$G$27:$G$86,$S$33)+SUMIFS($M$27:$M$86,$C$27:$C$86,7,$G$27:$G$86,$S$32)+SUMIFS($M$27:$M$86,$C$27:$C$86,7,$G$27:$G$86,$S$31)+SUMIFS($M$27:$M$86,$C$27:$C$86,7,$G$27:$G$86,$S$30)+SUMIFS($M$27:$M$86,$C$27:$C$86,7,$G$27:$G$86,$S$28)</f>
        <v>0</v>
      </c>
      <c r="C10" s="146">
        <f>SUMIFS($M$27:$M$86,$C$27:$C$86,7,$G$27:$G$86,$O$33)</f>
        <v>0</v>
      </c>
      <c r="D10" s="22"/>
      <c r="E10" s="22"/>
      <c r="F10" s="22"/>
      <c r="G10" s="22"/>
      <c r="H10" s="22"/>
      <c r="I10" s="22"/>
      <c r="J10" s="22"/>
      <c r="K10" s="101"/>
      <c r="L10" s="22"/>
      <c r="M10" s="147">
        <f t="shared" si="0"/>
        <v>0</v>
      </c>
      <c r="O10" s="308"/>
      <c r="P10" s="303"/>
      <c r="Q10" s="304"/>
    </row>
    <row r="11" spans="1:17" x14ac:dyDescent="0.15">
      <c r="A11" s="145">
        <v>8</v>
      </c>
      <c r="B11" s="146">
        <f>SUMIFS($M$27:$M$86,$C$27:$C$86,8,$G$27:$G$86,$S$34)+SUMIFS($M$27:$M$86,$C$27:$C$86,8,$G$27:$G$86,$S$33)+SUMIFS($M$27:$M$86,$C$27:$C$86,8,$G$27:$G$86,$S$32)+SUMIFS($M$27:$M$86,$C$27:$C$86,8,$G$27:$G$86,$S$31)+SUMIFS($M$27:$M$86,$C$27:$C$86,8,$G$27:$G$86,$S$30)+SUMIFS($M$27:$M$86,$C$27:$C$86,8,$G$27:$G$86,$S$28)</f>
        <v>0</v>
      </c>
      <c r="C11" s="146">
        <f>SUMIFS($M$27:$M$86,$C$27:$C$86,8,$G$27:$G$86,$O$33)</f>
        <v>0</v>
      </c>
      <c r="D11" s="22"/>
      <c r="E11" s="22"/>
      <c r="F11" s="22"/>
      <c r="G11" s="22"/>
      <c r="H11" s="22"/>
      <c r="I11" s="22"/>
      <c r="J11" s="22"/>
      <c r="K11" s="101"/>
      <c r="L11" s="22"/>
      <c r="M11" s="147">
        <f t="shared" si="0"/>
        <v>0</v>
      </c>
      <c r="O11" s="308"/>
      <c r="P11" s="303"/>
      <c r="Q11" s="304"/>
    </row>
    <row r="12" spans="1:17" x14ac:dyDescent="0.15">
      <c r="A12" s="145">
        <v>9</v>
      </c>
      <c r="B12" s="146">
        <f>SUMIFS($M$27:$M$86,$C$27:$C$86,9,$G$27:$G$86,$S$34)+SUMIFS($M$27:$M$86,$C$27:$C$86,9,$G$27:$G$86,$S$33)+SUMIFS($M$27:$M$86,$C$27:$C$86,9,$G$27:$G$86,$S$32)+SUMIFS($M$27:$M$86,$C$27:$C$86,9,$G$27:$G$86,$S$31)+SUMIFS($M$27:$M$86,$C$27:$C$86,9,$G$27:$G$86,$S$30)+SUMIFS($M$27:$M$86,$C$27:$C$86,9,$G$27:$G$86,$S$28)</f>
        <v>0</v>
      </c>
      <c r="C12" s="146">
        <f>SUMIFS($M$27:$M$86,$C$27:$C$86,9,$G$27:$G$86,$O$33)</f>
        <v>0</v>
      </c>
      <c r="D12" s="22"/>
      <c r="E12" s="22"/>
      <c r="F12" s="22"/>
      <c r="G12" s="22"/>
      <c r="H12" s="22"/>
      <c r="I12" s="22"/>
      <c r="J12" s="22"/>
      <c r="K12" s="101"/>
      <c r="L12" s="22"/>
      <c r="M12" s="147">
        <f t="shared" si="0"/>
        <v>0</v>
      </c>
      <c r="O12" s="308"/>
      <c r="P12" s="303"/>
      <c r="Q12" s="304"/>
    </row>
    <row r="13" spans="1:17" x14ac:dyDescent="0.15">
      <c r="A13" s="145">
        <v>10</v>
      </c>
      <c r="B13" s="146">
        <f>SUMIFS($M$27:$M$86,$C$27:$C$86,10,$G$27:$G$86,$S$34)+SUMIFS($M$27:$M$86,$C$27:$C$86,10,$G$27:$G$86,$S$33)+SUMIFS($M$27:$M$86,$C$27:$C$86,10,$G$27:$G$86,$S$32)+SUMIFS($M$27:$M$86,$C$27:$C$86,10,$G$27:$G$86,$S$31)+SUMIFS($M$27:$M$86,$C$27:$C$86,10,$G$27:$G$86,$S$30)+SUMIFS($M$27:$M$86,$C$27:$C$86,10,$G$27:$G$86,$S$28)</f>
        <v>0</v>
      </c>
      <c r="C13" s="146">
        <f>SUMIFS($M$27:$M$86,$C$27:$C$86,10,$G$27:$G$86,$O$33)</f>
        <v>0</v>
      </c>
      <c r="D13" s="22"/>
      <c r="E13" s="22"/>
      <c r="F13" s="22"/>
      <c r="G13" s="22"/>
      <c r="H13" s="22"/>
      <c r="I13" s="22"/>
      <c r="J13" s="22"/>
      <c r="K13" s="101"/>
      <c r="L13" s="22"/>
      <c r="M13" s="147">
        <f t="shared" si="0"/>
        <v>0</v>
      </c>
      <c r="O13" s="308"/>
      <c r="P13" s="303"/>
      <c r="Q13" s="304"/>
    </row>
    <row r="14" spans="1:17" x14ac:dyDescent="0.15">
      <c r="A14" s="145">
        <v>11</v>
      </c>
      <c r="B14" s="146">
        <f>SUMIFS($M$27:$M$86,$C$27:$C$86,11,$G$27:$G$86,$S$34)+SUMIFS($M$27:$M$86,$C$27:$C$86,11,$G$27:$G$86,$S$33)+SUMIFS($M$27:$M$86,$C$27:$C$86,11,$G$27:$G$86,$S$32)+SUMIFS($M$27:$M$86,$C$27:$C$86,11,$G$27:$G$86,$S$31)+SUMIFS($M$27:$M$86,$C$27:$C$86,11,$G$27:$G$86,$S$30)+SUMIFS($M$27:$M$86,$C$27:$C$86,11,$G$27:$G$86,$S$28)</f>
        <v>0</v>
      </c>
      <c r="C14" s="146">
        <f>SUMIFS($M$27:$M$86,$C$27:$C$86,11,$G$27:$G$86,$O$33)</f>
        <v>0</v>
      </c>
      <c r="D14" s="22"/>
      <c r="E14" s="22"/>
      <c r="F14" s="22"/>
      <c r="G14" s="22"/>
      <c r="H14" s="22"/>
      <c r="I14" s="22"/>
      <c r="J14" s="22"/>
      <c r="K14" s="101"/>
      <c r="L14" s="22"/>
      <c r="M14" s="147">
        <f t="shared" si="0"/>
        <v>0</v>
      </c>
      <c r="O14" s="308"/>
      <c r="P14" s="303"/>
      <c r="Q14" s="304"/>
    </row>
    <row r="15" spans="1:17" x14ac:dyDescent="0.15">
      <c r="A15" s="145">
        <v>12</v>
      </c>
      <c r="B15" s="146">
        <f>SUMIFS($M$27:$M$86,$C$27:$C$86,12,$G$27:$G$86,$S$34)+SUMIFS($M$27:$M$86,$C$27:$C$86,12,$G$27:$G$86,$S$33)+SUMIFS($M$27:$M$86,$C$27:$C$86,12,$G$27:$G$86,$S$32)+SUMIFS($M$27:$M$86,$C$27:$C$86,12,$G$27:$G$86,$S$31)+SUMIFS($M$27:$M$86,$C$27:$C$86,12,$G$27:$G$86,$S$30)+SUMIFS($M$27:$M$86,$C$27:$C$86,12,$G$27:$G$86,$S$28)</f>
        <v>0</v>
      </c>
      <c r="C15" s="146">
        <f>SUMIFS($M$27:$M$86,$C$27:$C$86,12,$G$27:$G$86,$O$33)</f>
        <v>0</v>
      </c>
      <c r="D15" s="22"/>
      <c r="E15" s="22"/>
      <c r="F15" s="22"/>
      <c r="G15" s="22"/>
      <c r="H15" s="22"/>
      <c r="I15" s="22"/>
      <c r="J15" s="22"/>
      <c r="K15" s="101"/>
      <c r="L15" s="22"/>
      <c r="M15" s="147">
        <f t="shared" si="0"/>
        <v>0</v>
      </c>
      <c r="O15" s="308"/>
      <c r="P15" s="303"/>
      <c r="Q15" s="304"/>
    </row>
    <row r="16" spans="1:17" x14ac:dyDescent="0.15">
      <c r="A16" s="145">
        <v>13</v>
      </c>
      <c r="B16" s="146">
        <f>SUMIFS($M$27:$M$86,$C$27:$C$86,13,$G$27:$G$86,$S$34)+SUMIFS($M$27:$M$86,$C$27:$C$86,13,$G$27:$G$86,$S$33)+SUMIFS($M$27:$M$86,$C$27:$C$86,13,$G$27:$G$86,$S$32)+SUMIFS($M$27:$M$86,$C$27:$C$86,13,$G$27:$G$86,$S$31)+SUMIFS($M$27:$M$86,$C$27:$C$86,13,$G$27:$G$86,$S$30)+SUMIFS($M$27:$M$86,$C$27:$C$86,13,$G$27:$G$86,$S$28)</f>
        <v>0</v>
      </c>
      <c r="C16" s="146">
        <f>SUMIFS($M$27:$M$86,$C$27:$C$86,13,$G$27:$G$86,$O$33)</f>
        <v>0</v>
      </c>
      <c r="D16" s="22"/>
      <c r="E16" s="22"/>
      <c r="F16" s="22"/>
      <c r="G16" s="22"/>
      <c r="H16" s="22"/>
      <c r="I16" s="22"/>
      <c r="J16" s="22"/>
      <c r="K16" s="101"/>
      <c r="L16" s="22"/>
      <c r="M16" s="147">
        <f t="shared" si="0"/>
        <v>0</v>
      </c>
      <c r="O16" s="309"/>
      <c r="P16" s="303"/>
      <c r="Q16" s="304"/>
    </row>
    <row r="17" spans="1:23" ht="11.25" customHeight="1" x14ac:dyDescent="0.15">
      <c r="A17" s="145">
        <v>14</v>
      </c>
      <c r="B17" s="146">
        <f>SUMIFS($M$27:$M$86,$C$27:$C$86,14,$G$27:$G$86,$S$34)+SUMIFS($M$27:$M$86,$C$27:$C$86,14,$G$27:$G$86,$S$33)+SUMIFS($M$27:$M$86,$C$27:$C$86,14,$G$27:$G$86,$S$32)+SUMIFS($M$27:$M$86,$C$27:$C$86,14,$G$27:$G$86,$S$31)+SUMIFS($M$27:$M$86,$C$27:$C$86,14,$G$27:$G$86,$S$30)+SUMIFS($M$27:$M$86,$C$27:$C$86,14,$G$27:$G$86,$S$28)</f>
        <v>0</v>
      </c>
      <c r="C17" s="146">
        <f>SUMIFS($M$27:$M$86,$C$27:$C$86,14,$G$27:$G$86,$O$33)</f>
        <v>0</v>
      </c>
      <c r="D17" s="22"/>
      <c r="E17" s="22"/>
      <c r="F17" s="22"/>
      <c r="G17" s="22"/>
      <c r="H17" s="22"/>
      <c r="I17" s="22"/>
      <c r="J17" s="22"/>
      <c r="K17" s="101"/>
      <c r="L17" s="22"/>
      <c r="M17" s="147">
        <f t="shared" si="0"/>
        <v>0</v>
      </c>
      <c r="O17" s="296" t="s">
        <v>132</v>
      </c>
      <c r="P17" s="303" t="s">
        <v>133</v>
      </c>
      <c r="Q17" s="304"/>
    </row>
    <row r="18" spans="1:23" x14ac:dyDescent="0.15">
      <c r="A18" s="145">
        <v>15</v>
      </c>
      <c r="B18" s="146">
        <f>SUMIFS($M$27:$M$86,$C$27:$C$86,15,$G$27:$G$86,$S$34)+SUMIFS($M$27:$M$86,$C$27:$C$86,15,$G$27:$G$86,$S$33)+SUMIFS($M$27:$M$86,$C$27:$C$86,15,$G$27:$G$86,$S$32)+SUMIFS($M$27:$M$86,$C$27:$C$86,15,$G$27:$G$86,$S$31)+SUMIFS($M$27:$M$86,$C$27:$C$86,15,$G$27:$G$86,$S$30)+SUMIFS($M$27:$M$86,$C$27:$C$86,15,$G$27:$G$86,$S$28)</f>
        <v>0</v>
      </c>
      <c r="C18" s="146">
        <f>SUMIFS($M$27:$M$86,$C$27:$C$86,15,$G$27:$G$86,$O$33)</f>
        <v>0</v>
      </c>
      <c r="D18" s="22"/>
      <c r="E18" s="22"/>
      <c r="F18" s="22"/>
      <c r="G18" s="22"/>
      <c r="H18" s="22"/>
      <c r="I18" s="22"/>
      <c r="J18" s="22"/>
      <c r="K18" s="101"/>
      <c r="L18" s="22"/>
      <c r="M18" s="147">
        <f t="shared" si="0"/>
        <v>0</v>
      </c>
      <c r="O18" s="296"/>
      <c r="P18" s="303"/>
      <c r="Q18" s="304"/>
    </row>
    <row r="19" spans="1:23" x14ac:dyDescent="0.15">
      <c r="A19" s="145">
        <v>16</v>
      </c>
      <c r="B19" s="146">
        <f>SUMIFS($M$27:$M$86,$C$27:$C$86,16,$G$27:$G$86,$S$34)+SUMIFS($M$27:$M$86,$C$27:$C$86,16,$G$27:$G$86,$S$33)+SUMIFS($M$27:$M$86,$C$27:$C$86,16,$G$27:$G$86,$S$32)+SUMIFS($M$27:$M$86,$C$27:$C$86,16,$G$27:$G$86,$S$31)+SUMIFS($M$27:$M$86,$C$27:$C$86,16,$G$27:$G$86,$S$30)+SUMIFS($M$27:$M$86,$C$27:$C$86,16,$G$27:$G$86,$S$28)</f>
        <v>0</v>
      </c>
      <c r="C19" s="146">
        <f>SUMIFS($M$27:$M$86,$C$27:$C$86,16,$G$27:$G$86,$O$33)</f>
        <v>0</v>
      </c>
      <c r="D19" s="22"/>
      <c r="E19" s="22"/>
      <c r="F19" s="22"/>
      <c r="G19" s="22"/>
      <c r="H19" s="22"/>
      <c r="I19" s="22"/>
      <c r="J19" s="22"/>
      <c r="K19" s="101"/>
      <c r="L19" s="22"/>
      <c r="M19" s="147">
        <f t="shared" si="0"/>
        <v>0</v>
      </c>
      <c r="O19" s="296"/>
      <c r="P19" s="303"/>
      <c r="Q19" s="304"/>
    </row>
    <row r="20" spans="1:23" x14ac:dyDescent="0.15">
      <c r="A20" s="145">
        <v>17</v>
      </c>
      <c r="B20" s="146">
        <f>SUMIFS($M$27:$M$86,$C$27:$C$86,17,$G$27:$G$86,$S$34)+SUMIFS($M$27:$M$86,$C$27:$C$86,17,$G$27:$G$86,$S$33)+SUMIFS($M$27:$M$86,$C$27:$C$86,17,$G$27:$G$86,$S$32)+SUMIFS($M$27:$M$86,$C$27:$C$86,17,$G$27:$G$86,$S$31)+SUMIFS($M$27:$M$86,$C$27:$C$86,17,$G$27:$G$86,$S$30)+SUMIFS($M$27:$M$86,$C$27:$C$86,17,$G$27:$G$86,$S$28)</f>
        <v>0</v>
      </c>
      <c r="C20" s="146">
        <f>SUMIFS($M$27:$M$86,$C$27:$C$86,17,$G$27:$G$86,$O$33)</f>
        <v>0</v>
      </c>
      <c r="D20" s="22"/>
      <c r="E20" s="22"/>
      <c r="F20" s="22"/>
      <c r="G20" s="22"/>
      <c r="H20" s="22"/>
      <c r="I20" s="22"/>
      <c r="J20" s="22"/>
      <c r="K20" s="101"/>
      <c r="L20" s="22"/>
      <c r="M20" s="147">
        <f t="shared" si="0"/>
        <v>0</v>
      </c>
      <c r="O20" s="296"/>
      <c r="P20" s="303"/>
      <c r="Q20" s="304"/>
    </row>
    <row r="21" spans="1:23" x14ac:dyDescent="0.15">
      <c r="A21" s="145">
        <v>18</v>
      </c>
      <c r="B21" s="146">
        <f>SUMIFS($M$27:$M$86,$C$27:$C$86,18,$G$27:$G$86,$S$34)+SUMIFS($M$27:$M$86,$C$27:$C$86,18,$G$27:$G$86,$S$33)+SUMIFS($M$27:$M$86,$C$27:$C$86,18,$G$27:$G$86,$S$32)+SUMIFS($M$27:$M$86,$C$27:$C$86,18,$G$27:$G$86,$S$31)+SUMIFS($M$27:$M$86,$C$27:$C$86,18,$G$27:$G$86,$S$30)+SUMIFS($M$27:$M$86,$C$27:$C$86,18,$G$27:$G$86,$S$28)</f>
        <v>0</v>
      </c>
      <c r="C21" s="146">
        <f>SUMIFS($M$27:$M$86,$C$27:$C$86,18,$G$27:$G$86,$O$33)</f>
        <v>0</v>
      </c>
      <c r="D21" s="22"/>
      <c r="E21" s="22"/>
      <c r="F21" s="22"/>
      <c r="G21" s="22"/>
      <c r="H21" s="22"/>
      <c r="I21" s="22"/>
      <c r="J21" s="22"/>
      <c r="K21" s="101"/>
      <c r="L21" s="22"/>
      <c r="M21" s="147">
        <f t="shared" si="0"/>
        <v>0</v>
      </c>
      <c r="O21" s="296"/>
      <c r="P21" s="303"/>
      <c r="Q21" s="304"/>
    </row>
    <row r="22" spans="1:23" x14ac:dyDescent="0.15">
      <c r="A22" s="145">
        <v>19</v>
      </c>
      <c r="B22" s="146">
        <f>SUMIFS($M$27:$M$86,$C$27:$C$86,19,$G$27:$G$86,$S$34)+SUMIFS($M$27:$M$86,$C$27:$C$86,19,$G$27:$G$86,$S$33)+SUMIFS($M$27:$M$86,$C$27:$C$86,19,$G$27:$G$86,$S$32)+SUMIFS($M$27:$M$86,$C$27:$C$86,19,$G$27:$G$86,$S$31)+SUMIFS($M$27:$M$86,$C$27:$C$86,19,$G$27:$G$86,$S$30)+SUMIFS($M$27:$M$86,$C$27:$C$86,19,$G$27:$G$86,$S$28)</f>
        <v>0</v>
      </c>
      <c r="C22" s="146">
        <f>SUMIFS($M$27:$M$86,$C$27:$C$86,19,$G$27:$G$86,$O$33)</f>
        <v>0</v>
      </c>
      <c r="D22" s="22"/>
      <c r="E22" s="22"/>
      <c r="F22" s="22"/>
      <c r="G22" s="22"/>
      <c r="H22" s="22"/>
      <c r="I22" s="22"/>
      <c r="J22" s="22"/>
      <c r="K22" s="101"/>
      <c r="L22" s="22"/>
      <c r="M22" s="147">
        <f t="shared" si="0"/>
        <v>0</v>
      </c>
      <c r="O22" s="296"/>
      <c r="P22" s="303"/>
      <c r="Q22" s="304"/>
    </row>
    <row r="23" spans="1:23" x14ac:dyDescent="0.15">
      <c r="A23" s="145">
        <v>20</v>
      </c>
      <c r="B23" s="146">
        <f>SUMIFS($M$27:$M$86,$C$27:$C$86,20,$G$27:$G$86,$S$34)+SUMIFS($M$27:$M$86,$C$27:$C$86,20,$G$27:$G$86,$S$33)+SUMIFS($M$27:$M$86,$C$27:$C$86,20,$G$27:$G$86,$S$32)+SUMIFS($M$27:$M$86,$C$27:$C$86,20,$G$27:$G$86,$S$31)+SUMIFS($M$27:$M$86,$C$27:$C$86,20,$G$27:$G$86,$S$30)+SUMIFS($M$27:$M$86,$C$27:$C$86,20,$G$27:$G$86,$S$28)</f>
        <v>0</v>
      </c>
      <c r="C23" s="146">
        <f>SUMIFS($M$27:$M$86,$C$27:$C$86,20,$G$27:$G$86,$O$33)</f>
        <v>0</v>
      </c>
      <c r="D23" s="22"/>
      <c r="E23" s="22"/>
      <c r="F23" s="22"/>
      <c r="G23" s="22"/>
      <c r="H23" s="22"/>
      <c r="I23" s="22"/>
      <c r="J23" s="22"/>
      <c r="K23" s="101"/>
      <c r="L23" s="22"/>
      <c r="M23" s="147">
        <f t="shared" si="0"/>
        <v>0</v>
      </c>
      <c r="O23" s="296"/>
      <c r="P23" s="303"/>
      <c r="Q23" s="304"/>
    </row>
    <row r="24" spans="1:23" x14ac:dyDescent="0.15">
      <c r="A24" s="148" t="s">
        <v>62</v>
      </c>
      <c r="B24" s="103">
        <f>SUM(B4:B23)</f>
        <v>0</v>
      </c>
      <c r="C24" s="103">
        <f t="shared" ref="C24:M24" si="1">SUM(C4:C23)</f>
        <v>0</v>
      </c>
      <c r="D24" s="103">
        <f t="shared" si="1"/>
        <v>0</v>
      </c>
      <c r="E24" s="103">
        <f t="shared" si="1"/>
        <v>0</v>
      </c>
      <c r="F24" s="103">
        <f t="shared" si="1"/>
        <v>0</v>
      </c>
      <c r="G24" s="103">
        <f t="shared" si="1"/>
        <v>0</v>
      </c>
      <c r="H24" s="103">
        <f t="shared" si="1"/>
        <v>0</v>
      </c>
      <c r="I24" s="103">
        <f t="shared" si="1"/>
        <v>0</v>
      </c>
      <c r="J24" s="103">
        <f t="shared" si="1"/>
        <v>0</v>
      </c>
      <c r="K24" s="103">
        <f t="shared" si="1"/>
        <v>0</v>
      </c>
      <c r="L24" s="103">
        <f t="shared" si="1"/>
        <v>0</v>
      </c>
      <c r="M24" s="103">
        <f t="shared" si="1"/>
        <v>0</v>
      </c>
      <c r="O24" s="296"/>
      <c r="P24" s="303"/>
      <c r="Q24" s="304"/>
    </row>
    <row r="25" spans="1:23" x14ac:dyDescent="0.15">
      <c r="A25" s="141"/>
      <c r="B25" s="141"/>
      <c r="D25" s="155"/>
      <c r="E25" s="141"/>
      <c r="F25" s="141"/>
      <c r="G25" s="141"/>
      <c r="H25" s="141"/>
      <c r="I25" s="141"/>
      <c r="J25" s="141"/>
      <c r="K25" s="141"/>
      <c r="L25" s="141"/>
      <c r="M25" s="141"/>
    </row>
    <row r="26" spans="1:23" s="154" customFormat="1" ht="72.75" customHeight="1" x14ac:dyDescent="0.15">
      <c r="A26" s="292" t="s">
        <v>134</v>
      </c>
      <c r="B26" s="292"/>
      <c r="C26" s="195" t="s">
        <v>12</v>
      </c>
      <c r="D26" s="293" t="s">
        <v>135</v>
      </c>
      <c r="E26" s="294"/>
      <c r="F26" s="295"/>
      <c r="G26" s="195" t="s">
        <v>136</v>
      </c>
      <c r="H26" s="195" t="s">
        <v>137</v>
      </c>
      <c r="I26" s="195" t="s">
        <v>158</v>
      </c>
      <c r="J26" s="283" t="s">
        <v>139</v>
      </c>
      <c r="K26" s="284"/>
      <c r="L26" s="283" t="s">
        <v>140</v>
      </c>
      <c r="M26" s="284"/>
      <c r="N26" s="156"/>
      <c r="O26" s="158" t="s">
        <v>141</v>
      </c>
      <c r="P26" s="179"/>
      <c r="Q26" s="180"/>
    </row>
    <row r="27" spans="1:23" ht="13.5" customHeight="1" x14ac:dyDescent="0.15">
      <c r="A27" s="290"/>
      <c r="B27" s="290"/>
      <c r="C27" s="194"/>
      <c r="D27" s="286"/>
      <c r="E27" s="287"/>
      <c r="F27" s="288"/>
      <c r="G27" s="83"/>
      <c r="H27" s="185"/>
      <c r="I27" s="204"/>
      <c r="J27" s="281" t="str">
        <f>IF(G27=$O$33,"€ 39,00","")</f>
        <v/>
      </c>
      <c r="K27" s="282"/>
      <c r="L27" s="196"/>
      <c r="M27" s="197">
        <f>IF(G27=$S$29,H27*J27,H27*I27)</f>
        <v>0</v>
      </c>
      <c r="N27" s="157"/>
      <c r="O27" s="310" t="s">
        <v>142</v>
      </c>
      <c r="P27" s="297" t="s">
        <v>172</v>
      </c>
      <c r="Q27" s="298"/>
      <c r="S27" s="200"/>
      <c r="T27" s="200"/>
      <c r="U27" s="200"/>
      <c r="V27" s="200"/>
      <c r="W27" s="200"/>
    </row>
    <row r="28" spans="1:23" x14ac:dyDescent="0.15">
      <c r="A28" s="290"/>
      <c r="B28" s="290"/>
      <c r="C28" s="194"/>
      <c r="D28" s="286"/>
      <c r="E28" s="287"/>
      <c r="F28" s="288"/>
      <c r="G28" s="83"/>
      <c r="H28" s="185"/>
      <c r="I28" s="204"/>
      <c r="J28" s="281" t="str">
        <f t="shared" ref="J28:J86" si="2">IF(G28=$O$33,"€ 39,00","")</f>
        <v/>
      </c>
      <c r="K28" s="282"/>
      <c r="L28" s="196"/>
      <c r="M28" s="197">
        <f t="shared" ref="M28:M86" si="3">IF(G28=$S$29,H28*J28,H28*I28)</f>
        <v>0</v>
      </c>
      <c r="N28" s="157"/>
      <c r="O28" s="311"/>
      <c r="P28" s="299"/>
      <c r="Q28" s="300"/>
      <c r="S28" s="200" t="s">
        <v>142</v>
      </c>
      <c r="T28" s="200"/>
      <c r="U28" s="200" t="s">
        <v>143</v>
      </c>
      <c r="V28" s="200"/>
      <c r="W28" s="200"/>
    </row>
    <row r="29" spans="1:23" x14ac:dyDescent="0.15">
      <c r="A29" s="290"/>
      <c r="B29" s="290"/>
      <c r="C29" s="194"/>
      <c r="D29" s="286"/>
      <c r="E29" s="287"/>
      <c r="F29" s="288"/>
      <c r="G29" s="83"/>
      <c r="H29" s="185"/>
      <c r="I29" s="204"/>
      <c r="J29" s="281" t="str">
        <f t="shared" si="2"/>
        <v/>
      </c>
      <c r="K29" s="282"/>
      <c r="L29" s="196"/>
      <c r="M29" s="197">
        <f t="shared" si="3"/>
        <v>0</v>
      </c>
      <c r="N29" s="157"/>
      <c r="O29" s="311"/>
      <c r="P29" s="299"/>
      <c r="Q29" s="300"/>
      <c r="S29" s="200" t="s">
        <v>144</v>
      </c>
      <c r="T29" s="200"/>
      <c r="U29" s="200" t="s">
        <v>145</v>
      </c>
      <c r="V29" s="200"/>
      <c r="W29" s="200"/>
    </row>
    <row r="30" spans="1:23" ht="11.25" customHeight="1" x14ac:dyDescent="0.15">
      <c r="A30" s="290"/>
      <c r="B30" s="290"/>
      <c r="C30" s="194"/>
      <c r="D30" s="286"/>
      <c r="E30" s="287"/>
      <c r="F30" s="288"/>
      <c r="G30" s="83"/>
      <c r="H30" s="185"/>
      <c r="I30" s="204"/>
      <c r="J30" s="281" t="str">
        <f t="shared" si="2"/>
        <v/>
      </c>
      <c r="K30" s="282"/>
      <c r="L30" s="196"/>
      <c r="M30" s="197">
        <f t="shared" si="3"/>
        <v>0</v>
      </c>
      <c r="N30" s="157"/>
      <c r="O30" s="311"/>
      <c r="P30" s="299"/>
      <c r="Q30" s="300"/>
      <c r="S30" s="200" t="s">
        <v>146</v>
      </c>
      <c r="T30" s="200"/>
      <c r="U30" s="200" t="s">
        <v>147</v>
      </c>
      <c r="V30" s="200"/>
      <c r="W30" s="200"/>
    </row>
    <row r="31" spans="1:23" ht="11.25" customHeight="1" x14ac:dyDescent="0.15">
      <c r="A31" s="290"/>
      <c r="B31" s="290"/>
      <c r="C31" s="194"/>
      <c r="D31" s="286"/>
      <c r="E31" s="287"/>
      <c r="F31" s="288"/>
      <c r="G31" s="83"/>
      <c r="H31" s="185"/>
      <c r="I31" s="204"/>
      <c r="J31" s="281" t="str">
        <f t="shared" si="2"/>
        <v/>
      </c>
      <c r="K31" s="282"/>
      <c r="L31" s="196"/>
      <c r="M31" s="197">
        <f t="shared" si="3"/>
        <v>0</v>
      </c>
      <c r="N31" s="157"/>
      <c r="O31" s="311"/>
      <c r="P31" s="299"/>
      <c r="Q31" s="300"/>
      <c r="S31" s="200" t="s">
        <v>148</v>
      </c>
      <c r="T31" s="200"/>
      <c r="U31" s="200" t="s">
        <v>149</v>
      </c>
      <c r="V31" s="200"/>
      <c r="W31" s="200"/>
    </row>
    <row r="32" spans="1:23" x14ac:dyDescent="0.15">
      <c r="A32" s="290"/>
      <c r="B32" s="290"/>
      <c r="C32" s="194"/>
      <c r="D32" s="286"/>
      <c r="E32" s="287"/>
      <c r="F32" s="288"/>
      <c r="G32" s="83"/>
      <c r="H32" s="185"/>
      <c r="I32" s="204"/>
      <c r="J32" s="281" t="str">
        <f t="shared" si="2"/>
        <v/>
      </c>
      <c r="K32" s="282"/>
      <c r="L32" s="196"/>
      <c r="M32" s="197">
        <f t="shared" si="3"/>
        <v>0</v>
      </c>
      <c r="N32" s="157"/>
      <c r="O32" s="312"/>
      <c r="P32" s="301"/>
      <c r="Q32" s="302"/>
      <c r="S32" s="200" t="s">
        <v>150</v>
      </c>
      <c r="T32" s="200"/>
      <c r="U32" s="200" t="s">
        <v>151</v>
      </c>
      <c r="V32" s="200"/>
      <c r="W32" s="200"/>
    </row>
    <row r="33" spans="1:23" ht="11.25" customHeight="1" x14ac:dyDescent="0.15">
      <c r="A33" s="290"/>
      <c r="B33" s="290"/>
      <c r="C33" s="194"/>
      <c r="D33" s="286"/>
      <c r="E33" s="287"/>
      <c r="F33" s="288"/>
      <c r="G33" s="83"/>
      <c r="H33" s="185"/>
      <c r="I33" s="204"/>
      <c r="J33" s="281" t="str">
        <f t="shared" si="2"/>
        <v/>
      </c>
      <c r="K33" s="282"/>
      <c r="L33" s="196"/>
      <c r="M33" s="197">
        <f t="shared" si="3"/>
        <v>0</v>
      </c>
      <c r="N33" s="157"/>
      <c r="O33" s="310" t="s">
        <v>144</v>
      </c>
      <c r="P33" s="297" t="s">
        <v>152</v>
      </c>
      <c r="Q33" s="298"/>
      <c r="S33" s="200" t="s">
        <v>153</v>
      </c>
      <c r="T33" s="200"/>
      <c r="U33" s="200" t="s">
        <v>154</v>
      </c>
      <c r="V33" s="200"/>
      <c r="W33" s="200"/>
    </row>
    <row r="34" spans="1:23" x14ac:dyDescent="0.15">
      <c r="A34" s="290"/>
      <c r="B34" s="290"/>
      <c r="C34" s="194"/>
      <c r="D34" s="286"/>
      <c r="E34" s="287"/>
      <c r="F34" s="288"/>
      <c r="G34" s="83"/>
      <c r="H34" s="185"/>
      <c r="I34" s="204"/>
      <c r="J34" s="281" t="str">
        <f t="shared" si="2"/>
        <v/>
      </c>
      <c r="K34" s="282"/>
      <c r="L34" s="196"/>
      <c r="M34" s="197">
        <f t="shared" si="3"/>
        <v>0</v>
      </c>
      <c r="N34" s="157"/>
      <c r="O34" s="311"/>
      <c r="P34" s="299"/>
      <c r="Q34" s="300"/>
      <c r="S34" s="200" t="s">
        <v>155</v>
      </c>
      <c r="T34" s="200"/>
      <c r="U34" s="200" t="s">
        <v>159</v>
      </c>
      <c r="V34" s="200"/>
      <c r="W34" s="200"/>
    </row>
    <row r="35" spans="1:23" x14ac:dyDescent="0.15">
      <c r="A35" s="290"/>
      <c r="B35" s="290"/>
      <c r="C35" s="194"/>
      <c r="D35" s="286"/>
      <c r="E35" s="287"/>
      <c r="F35" s="288"/>
      <c r="G35" s="83"/>
      <c r="H35" s="185"/>
      <c r="I35" s="204"/>
      <c r="J35" s="281" t="str">
        <f t="shared" si="2"/>
        <v/>
      </c>
      <c r="K35" s="282"/>
      <c r="L35" s="196"/>
      <c r="M35" s="197">
        <f t="shared" si="3"/>
        <v>0</v>
      </c>
      <c r="N35" s="157"/>
      <c r="O35" s="311"/>
      <c r="P35" s="299"/>
      <c r="Q35" s="300"/>
      <c r="S35" s="200"/>
      <c r="T35" s="200"/>
      <c r="U35" s="200"/>
      <c r="V35" s="200"/>
      <c r="W35" s="200"/>
    </row>
    <row r="36" spans="1:23" x14ac:dyDescent="0.15">
      <c r="A36" s="290"/>
      <c r="B36" s="290"/>
      <c r="C36" s="194"/>
      <c r="D36" s="286"/>
      <c r="E36" s="287"/>
      <c r="F36" s="288"/>
      <c r="G36" s="83"/>
      <c r="H36" s="185"/>
      <c r="I36" s="204"/>
      <c r="J36" s="281" t="str">
        <f t="shared" si="2"/>
        <v/>
      </c>
      <c r="K36" s="282"/>
      <c r="L36" s="196"/>
      <c r="M36" s="197">
        <f t="shared" si="3"/>
        <v>0</v>
      </c>
      <c r="N36" s="157"/>
      <c r="O36" s="311"/>
      <c r="P36" s="299"/>
      <c r="Q36" s="300"/>
      <c r="S36" s="200"/>
      <c r="T36" s="200"/>
      <c r="U36" s="200"/>
      <c r="V36" s="200"/>
      <c r="W36" s="200"/>
    </row>
    <row r="37" spans="1:23" x14ac:dyDescent="0.15">
      <c r="A37" s="290"/>
      <c r="B37" s="290"/>
      <c r="C37" s="194"/>
      <c r="D37" s="286"/>
      <c r="E37" s="287"/>
      <c r="F37" s="288"/>
      <c r="G37" s="83"/>
      <c r="H37" s="185"/>
      <c r="I37" s="204"/>
      <c r="J37" s="281" t="str">
        <f t="shared" si="2"/>
        <v/>
      </c>
      <c r="K37" s="282"/>
      <c r="L37" s="196"/>
      <c r="M37" s="197">
        <f t="shared" si="3"/>
        <v>0</v>
      </c>
      <c r="N37" s="157"/>
      <c r="O37" s="311"/>
      <c r="P37" s="299"/>
      <c r="Q37" s="300"/>
      <c r="S37" s="200"/>
      <c r="T37" s="200"/>
      <c r="U37" s="200"/>
      <c r="V37" s="200"/>
      <c r="W37" s="200"/>
    </row>
    <row r="38" spans="1:23" ht="11.25" customHeight="1" x14ac:dyDescent="0.15">
      <c r="A38" s="290"/>
      <c r="B38" s="290"/>
      <c r="C38" s="194"/>
      <c r="D38" s="286"/>
      <c r="E38" s="287"/>
      <c r="F38" s="288"/>
      <c r="G38" s="83"/>
      <c r="H38" s="185"/>
      <c r="I38" s="204"/>
      <c r="J38" s="281" t="str">
        <f t="shared" si="2"/>
        <v/>
      </c>
      <c r="K38" s="282"/>
      <c r="L38" s="196"/>
      <c r="M38" s="197">
        <f t="shared" si="3"/>
        <v>0</v>
      </c>
      <c r="N38" s="157"/>
      <c r="O38" s="312"/>
      <c r="P38" s="301"/>
      <c r="Q38" s="302"/>
      <c r="S38" s="200"/>
      <c r="T38" s="200"/>
      <c r="U38" s="200"/>
      <c r="V38" s="200"/>
      <c r="W38" s="200"/>
    </row>
    <row r="39" spans="1:23" x14ac:dyDescent="0.15">
      <c r="A39" s="290"/>
      <c r="B39" s="290"/>
      <c r="C39" s="194"/>
      <c r="D39" s="286"/>
      <c r="E39" s="287"/>
      <c r="F39" s="288"/>
      <c r="G39" s="83"/>
      <c r="H39" s="185"/>
      <c r="I39" s="204"/>
      <c r="J39" s="281" t="str">
        <f t="shared" si="2"/>
        <v/>
      </c>
      <c r="K39" s="282"/>
      <c r="L39" s="196"/>
      <c r="M39" s="197">
        <f t="shared" si="3"/>
        <v>0</v>
      </c>
      <c r="N39" s="157"/>
      <c r="O39" s="310" t="s">
        <v>146</v>
      </c>
      <c r="P39" s="297" t="s">
        <v>177</v>
      </c>
      <c r="Q39" s="298"/>
      <c r="S39" s="200"/>
      <c r="T39" s="200"/>
      <c r="U39" s="200"/>
      <c r="V39" s="200"/>
      <c r="W39" s="200"/>
    </row>
    <row r="40" spans="1:23" x14ac:dyDescent="0.15">
      <c r="A40" s="290"/>
      <c r="B40" s="290"/>
      <c r="C40" s="194"/>
      <c r="D40" s="286"/>
      <c r="E40" s="287"/>
      <c r="F40" s="288"/>
      <c r="G40" s="83"/>
      <c r="H40" s="185"/>
      <c r="I40" s="204"/>
      <c r="J40" s="281" t="str">
        <f t="shared" si="2"/>
        <v/>
      </c>
      <c r="K40" s="282"/>
      <c r="L40" s="196"/>
      <c r="M40" s="197">
        <f t="shared" si="3"/>
        <v>0</v>
      </c>
      <c r="N40" s="157"/>
      <c r="O40" s="311"/>
      <c r="P40" s="299"/>
      <c r="Q40" s="300"/>
    </row>
    <row r="41" spans="1:23" x14ac:dyDescent="0.15">
      <c r="A41" s="290"/>
      <c r="B41" s="290"/>
      <c r="C41" s="194"/>
      <c r="D41" s="286"/>
      <c r="E41" s="287"/>
      <c r="F41" s="288"/>
      <c r="G41" s="83"/>
      <c r="H41" s="185"/>
      <c r="I41" s="204"/>
      <c r="J41" s="281" t="str">
        <f t="shared" si="2"/>
        <v/>
      </c>
      <c r="K41" s="282"/>
      <c r="L41" s="196"/>
      <c r="M41" s="197">
        <f t="shared" si="3"/>
        <v>0</v>
      </c>
      <c r="N41" s="157"/>
      <c r="O41" s="311"/>
      <c r="P41" s="299"/>
      <c r="Q41" s="300"/>
    </row>
    <row r="42" spans="1:23" x14ac:dyDescent="0.15">
      <c r="A42" s="290"/>
      <c r="B42" s="290"/>
      <c r="C42" s="194"/>
      <c r="D42" s="286"/>
      <c r="E42" s="287"/>
      <c r="F42" s="288"/>
      <c r="G42" s="83"/>
      <c r="H42" s="185"/>
      <c r="I42" s="204"/>
      <c r="J42" s="281" t="str">
        <f t="shared" si="2"/>
        <v/>
      </c>
      <c r="K42" s="282"/>
      <c r="L42" s="196"/>
      <c r="M42" s="197">
        <f t="shared" si="3"/>
        <v>0</v>
      </c>
      <c r="N42" s="157"/>
      <c r="O42" s="311"/>
      <c r="P42" s="299"/>
      <c r="Q42" s="300"/>
    </row>
    <row r="43" spans="1:23" x14ac:dyDescent="0.15">
      <c r="A43" s="290"/>
      <c r="B43" s="290"/>
      <c r="C43" s="194"/>
      <c r="D43" s="286"/>
      <c r="E43" s="287"/>
      <c r="F43" s="288"/>
      <c r="G43" s="83"/>
      <c r="H43" s="185"/>
      <c r="I43" s="204"/>
      <c r="J43" s="281" t="str">
        <f t="shared" si="2"/>
        <v/>
      </c>
      <c r="K43" s="282"/>
      <c r="L43" s="196"/>
      <c r="M43" s="197">
        <f t="shared" si="3"/>
        <v>0</v>
      </c>
      <c r="N43" s="157"/>
      <c r="O43" s="311"/>
      <c r="P43" s="299"/>
      <c r="Q43" s="300"/>
    </row>
    <row r="44" spans="1:23" ht="11.25" customHeight="1" x14ac:dyDescent="0.15">
      <c r="A44" s="290"/>
      <c r="B44" s="290"/>
      <c r="C44" s="194"/>
      <c r="D44" s="286"/>
      <c r="E44" s="287"/>
      <c r="F44" s="288"/>
      <c r="G44" s="83"/>
      <c r="H44" s="185"/>
      <c r="I44" s="204"/>
      <c r="J44" s="281" t="str">
        <f t="shared" si="2"/>
        <v/>
      </c>
      <c r="K44" s="282"/>
      <c r="L44" s="196"/>
      <c r="M44" s="197">
        <f t="shared" si="3"/>
        <v>0</v>
      </c>
      <c r="N44" s="157"/>
      <c r="O44" s="312"/>
      <c r="P44" s="301"/>
      <c r="Q44" s="302"/>
    </row>
    <row r="45" spans="1:23" ht="11.25" customHeight="1" x14ac:dyDescent="0.15">
      <c r="A45" s="290"/>
      <c r="B45" s="290"/>
      <c r="C45" s="194"/>
      <c r="D45" s="286"/>
      <c r="E45" s="287"/>
      <c r="F45" s="288"/>
      <c r="G45" s="83"/>
      <c r="H45" s="185"/>
      <c r="I45" s="204"/>
      <c r="J45" s="281" t="str">
        <f t="shared" si="2"/>
        <v/>
      </c>
      <c r="K45" s="282"/>
      <c r="L45" s="196"/>
      <c r="M45" s="197">
        <f t="shared" si="3"/>
        <v>0</v>
      </c>
      <c r="N45" s="157"/>
      <c r="O45" s="310" t="s">
        <v>148</v>
      </c>
      <c r="P45" s="297" t="s">
        <v>173</v>
      </c>
      <c r="Q45" s="298"/>
    </row>
    <row r="46" spans="1:23" x14ac:dyDescent="0.15">
      <c r="A46" s="290"/>
      <c r="B46" s="290"/>
      <c r="C46" s="194"/>
      <c r="D46" s="286"/>
      <c r="E46" s="287"/>
      <c r="F46" s="288"/>
      <c r="G46" s="83"/>
      <c r="H46" s="185"/>
      <c r="I46" s="204"/>
      <c r="J46" s="281" t="str">
        <f t="shared" si="2"/>
        <v/>
      </c>
      <c r="K46" s="282"/>
      <c r="L46" s="196"/>
      <c r="M46" s="197">
        <f t="shared" si="3"/>
        <v>0</v>
      </c>
      <c r="N46" s="157"/>
      <c r="O46" s="311"/>
      <c r="P46" s="299"/>
      <c r="Q46" s="300"/>
    </row>
    <row r="47" spans="1:23" x14ac:dyDescent="0.15">
      <c r="A47" s="290"/>
      <c r="B47" s="290"/>
      <c r="C47" s="194"/>
      <c r="D47" s="286"/>
      <c r="E47" s="287"/>
      <c r="F47" s="288"/>
      <c r="G47" s="83"/>
      <c r="H47" s="185"/>
      <c r="I47" s="204"/>
      <c r="J47" s="281" t="str">
        <f t="shared" si="2"/>
        <v/>
      </c>
      <c r="K47" s="282"/>
      <c r="L47" s="196"/>
      <c r="M47" s="197">
        <f t="shared" si="3"/>
        <v>0</v>
      </c>
      <c r="N47" s="157"/>
      <c r="O47" s="311"/>
      <c r="P47" s="299"/>
      <c r="Q47" s="300"/>
    </row>
    <row r="48" spans="1:23" x14ac:dyDescent="0.15">
      <c r="A48" s="290"/>
      <c r="B48" s="290"/>
      <c r="C48" s="194"/>
      <c r="D48" s="286"/>
      <c r="E48" s="287"/>
      <c r="F48" s="288"/>
      <c r="G48" s="83"/>
      <c r="H48" s="185"/>
      <c r="I48" s="204"/>
      <c r="J48" s="281" t="str">
        <f t="shared" si="2"/>
        <v/>
      </c>
      <c r="K48" s="282"/>
      <c r="L48" s="196"/>
      <c r="M48" s="197">
        <f t="shared" si="3"/>
        <v>0</v>
      </c>
      <c r="N48" s="157"/>
      <c r="O48" s="311"/>
      <c r="P48" s="299"/>
      <c r="Q48" s="300"/>
    </row>
    <row r="49" spans="1:17" x14ac:dyDescent="0.15">
      <c r="A49" s="290"/>
      <c r="B49" s="290"/>
      <c r="C49" s="194"/>
      <c r="D49" s="286"/>
      <c r="E49" s="287"/>
      <c r="F49" s="288"/>
      <c r="G49" s="83"/>
      <c r="H49" s="185"/>
      <c r="I49" s="204"/>
      <c r="J49" s="281" t="str">
        <f t="shared" si="2"/>
        <v/>
      </c>
      <c r="K49" s="282"/>
      <c r="L49" s="196"/>
      <c r="M49" s="197">
        <f t="shared" si="3"/>
        <v>0</v>
      </c>
      <c r="N49" s="157"/>
      <c r="O49" s="311"/>
      <c r="P49" s="299"/>
      <c r="Q49" s="300"/>
    </row>
    <row r="50" spans="1:17" x14ac:dyDescent="0.15">
      <c r="A50" s="290"/>
      <c r="B50" s="290"/>
      <c r="C50" s="194"/>
      <c r="D50" s="286"/>
      <c r="E50" s="287"/>
      <c r="F50" s="288"/>
      <c r="G50" s="83"/>
      <c r="H50" s="185"/>
      <c r="I50" s="204"/>
      <c r="J50" s="281" t="str">
        <f t="shared" si="2"/>
        <v/>
      </c>
      <c r="K50" s="282"/>
      <c r="L50" s="196"/>
      <c r="M50" s="197">
        <f t="shared" si="3"/>
        <v>0</v>
      </c>
      <c r="N50" s="157"/>
      <c r="O50" s="312"/>
      <c r="P50" s="301"/>
      <c r="Q50" s="302"/>
    </row>
    <row r="51" spans="1:17" ht="11.25" customHeight="1" x14ac:dyDescent="0.15">
      <c r="A51" s="290"/>
      <c r="B51" s="290"/>
      <c r="C51" s="194"/>
      <c r="D51" s="286"/>
      <c r="E51" s="287"/>
      <c r="F51" s="288"/>
      <c r="G51" s="83"/>
      <c r="H51" s="185"/>
      <c r="I51" s="204"/>
      <c r="J51" s="281" t="str">
        <f t="shared" si="2"/>
        <v/>
      </c>
      <c r="K51" s="282"/>
      <c r="L51" s="196"/>
      <c r="M51" s="197">
        <f t="shared" si="3"/>
        <v>0</v>
      </c>
      <c r="N51" s="157"/>
      <c r="O51" s="296" t="s">
        <v>150</v>
      </c>
      <c r="P51" s="297" t="s">
        <v>175</v>
      </c>
      <c r="Q51" s="298"/>
    </row>
    <row r="52" spans="1:17" x14ac:dyDescent="0.15">
      <c r="A52" s="290"/>
      <c r="B52" s="290"/>
      <c r="C52" s="194"/>
      <c r="D52" s="286"/>
      <c r="E52" s="287"/>
      <c r="F52" s="288"/>
      <c r="G52" s="83"/>
      <c r="H52" s="185"/>
      <c r="I52" s="204"/>
      <c r="J52" s="281" t="str">
        <f t="shared" si="2"/>
        <v/>
      </c>
      <c r="K52" s="282"/>
      <c r="L52" s="196"/>
      <c r="M52" s="197">
        <f t="shared" si="3"/>
        <v>0</v>
      </c>
      <c r="N52" s="157"/>
      <c r="O52" s="296"/>
      <c r="P52" s="299"/>
      <c r="Q52" s="300"/>
    </row>
    <row r="53" spans="1:17" x14ac:dyDescent="0.15">
      <c r="A53" s="290"/>
      <c r="B53" s="290"/>
      <c r="C53" s="194"/>
      <c r="D53" s="286"/>
      <c r="E53" s="287"/>
      <c r="F53" s="288"/>
      <c r="G53" s="83"/>
      <c r="H53" s="185"/>
      <c r="I53" s="204"/>
      <c r="J53" s="281" t="str">
        <f t="shared" si="2"/>
        <v/>
      </c>
      <c r="K53" s="282"/>
      <c r="L53" s="196"/>
      <c r="M53" s="197">
        <f t="shared" si="3"/>
        <v>0</v>
      </c>
      <c r="N53" s="157"/>
      <c r="O53" s="296"/>
      <c r="P53" s="299"/>
      <c r="Q53" s="300"/>
    </row>
    <row r="54" spans="1:17" x14ac:dyDescent="0.15">
      <c r="A54" s="290"/>
      <c r="B54" s="290"/>
      <c r="C54" s="194"/>
      <c r="D54" s="286"/>
      <c r="E54" s="287"/>
      <c r="F54" s="288"/>
      <c r="G54" s="83"/>
      <c r="H54" s="185"/>
      <c r="I54" s="204"/>
      <c r="J54" s="281" t="str">
        <f t="shared" si="2"/>
        <v/>
      </c>
      <c r="K54" s="282"/>
      <c r="L54" s="196"/>
      <c r="M54" s="197">
        <f t="shared" si="3"/>
        <v>0</v>
      </c>
      <c r="N54" s="157"/>
      <c r="O54" s="296"/>
      <c r="P54" s="299"/>
      <c r="Q54" s="300"/>
    </row>
    <row r="55" spans="1:17" x14ac:dyDescent="0.15">
      <c r="A55" s="290"/>
      <c r="B55" s="290"/>
      <c r="C55" s="194"/>
      <c r="D55" s="286"/>
      <c r="E55" s="287"/>
      <c r="F55" s="288"/>
      <c r="G55" s="83"/>
      <c r="H55" s="185"/>
      <c r="I55" s="204"/>
      <c r="J55" s="281" t="str">
        <f t="shared" si="2"/>
        <v/>
      </c>
      <c r="K55" s="282"/>
      <c r="L55" s="196"/>
      <c r="M55" s="197">
        <f t="shared" si="3"/>
        <v>0</v>
      </c>
      <c r="N55" s="157"/>
      <c r="O55" s="296"/>
      <c r="P55" s="299"/>
      <c r="Q55" s="300"/>
    </row>
    <row r="56" spans="1:17" x14ac:dyDescent="0.15">
      <c r="A56" s="290"/>
      <c r="B56" s="290"/>
      <c r="C56" s="194"/>
      <c r="D56" s="286"/>
      <c r="E56" s="287"/>
      <c r="F56" s="288"/>
      <c r="G56" s="83"/>
      <c r="H56" s="185"/>
      <c r="I56" s="204"/>
      <c r="J56" s="281" t="str">
        <f t="shared" si="2"/>
        <v/>
      </c>
      <c r="K56" s="282"/>
      <c r="L56" s="196"/>
      <c r="M56" s="197">
        <f t="shared" si="3"/>
        <v>0</v>
      </c>
      <c r="N56" s="157"/>
      <c r="O56" s="296"/>
      <c r="P56" s="301"/>
      <c r="Q56" s="302"/>
    </row>
    <row r="57" spans="1:17" x14ac:dyDescent="0.15">
      <c r="A57" s="290"/>
      <c r="B57" s="290"/>
      <c r="C57" s="194"/>
      <c r="D57" s="286"/>
      <c r="E57" s="287"/>
      <c r="F57" s="288"/>
      <c r="G57" s="83"/>
      <c r="H57" s="185"/>
      <c r="I57" s="204"/>
      <c r="J57" s="281" t="str">
        <f t="shared" si="2"/>
        <v/>
      </c>
      <c r="K57" s="282"/>
      <c r="L57" s="196"/>
      <c r="M57" s="197">
        <f t="shared" si="3"/>
        <v>0</v>
      </c>
      <c r="N57" s="157"/>
      <c r="O57" s="296" t="s">
        <v>153</v>
      </c>
      <c r="P57" s="297" t="s">
        <v>176</v>
      </c>
      <c r="Q57" s="298"/>
    </row>
    <row r="58" spans="1:17" x14ac:dyDescent="0.15">
      <c r="A58" s="290"/>
      <c r="B58" s="290"/>
      <c r="C58" s="194"/>
      <c r="D58" s="286"/>
      <c r="E58" s="287"/>
      <c r="F58" s="288"/>
      <c r="G58" s="83"/>
      <c r="H58" s="185"/>
      <c r="I58" s="204"/>
      <c r="J58" s="281" t="str">
        <f t="shared" si="2"/>
        <v/>
      </c>
      <c r="K58" s="282"/>
      <c r="L58" s="196"/>
      <c r="M58" s="197">
        <f t="shared" si="3"/>
        <v>0</v>
      </c>
      <c r="N58" s="157"/>
      <c r="O58" s="296"/>
      <c r="P58" s="299"/>
      <c r="Q58" s="300"/>
    </row>
    <row r="59" spans="1:17" x14ac:dyDescent="0.15">
      <c r="A59" s="290"/>
      <c r="B59" s="290"/>
      <c r="C59" s="194"/>
      <c r="D59" s="286"/>
      <c r="E59" s="287"/>
      <c r="F59" s="288"/>
      <c r="G59" s="83"/>
      <c r="H59" s="185"/>
      <c r="I59" s="204"/>
      <c r="J59" s="281" t="str">
        <f t="shared" si="2"/>
        <v/>
      </c>
      <c r="K59" s="282"/>
      <c r="L59" s="196"/>
      <c r="M59" s="197">
        <f t="shared" si="3"/>
        <v>0</v>
      </c>
      <c r="N59" s="157"/>
      <c r="O59" s="296"/>
      <c r="P59" s="299"/>
      <c r="Q59" s="300"/>
    </row>
    <row r="60" spans="1:17" x14ac:dyDescent="0.15">
      <c r="A60" s="290"/>
      <c r="B60" s="290"/>
      <c r="C60" s="194"/>
      <c r="D60" s="286"/>
      <c r="E60" s="287"/>
      <c r="F60" s="288"/>
      <c r="G60" s="83"/>
      <c r="H60" s="185"/>
      <c r="I60" s="204"/>
      <c r="J60" s="281" t="str">
        <f t="shared" si="2"/>
        <v/>
      </c>
      <c r="K60" s="282"/>
      <c r="L60" s="196"/>
      <c r="M60" s="197">
        <f t="shared" si="3"/>
        <v>0</v>
      </c>
      <c r="N60" s="157"/>
      <c r="O60" s="296"/>
      <c r="P60" s="299"/>
      <c r="Q60" s="300"/>
    </row>
    <row r="61" spans="1:17" x14ac:dyDescent="0.15">
      <c r="A61" s="290"/>
      <c r="B61" s="290"/>
      <c r="C61" s="194"/>
      <c r="D61" s="286"/>
      <c r="E61" s="287"/>
      <c r="F61" s="288"/>
      <c r="G61" s="83"/>
      <c r="H61" s="185"/>
      <c r="I61" s="204"/>
      <c r="J61" s="281" t="str">
        <f t="shared" si="2"/>
        <v/>
      </c>
      <c r="K61" s="282"/>
      <c r="L61" s="196"/>
      <c r="M61" s="197">
        <f t="shared" si="3"/>
        <v>0</v>
      </c>
      <c r="N61" s="157"/>
      <c r="O61" s="296"/>
      <c r="P61" s="299"/>
      <c r="Q61" s="300"/>
    </row>
    <row r="62" spans="1:17" x14ac:dyDescent="0.15">
      <c r="A62" s="290"/>
      <c r="B62" s="290"/>
      <c r="C62" s="194"/>
      <c r="D62" s="286"/>
      <c r="E62" s="287"/>
      <c r="F62" s="288"/>
      <c r="G62" s="83"/>
      <c r="H62" s="185"/>
      <c r="I62" s="204"/>
      <c r="J62" s="281" t="str">
        <f t="shared" si="2"/>
        <v/>
      </c>
      <c r="K62" s="282"/>
      <c r="L62" s="196"/>
      <c r="M62" s="197">
        <f t="shared" si="3"/>
        <v>0</v>
      </c>
      <c r="N62" s="157"/>
      <c r="O62" s="296"/>
      <c r="P62" s="301"/>
      <c r="Q62" s="302"/>
    </row>
    <row r="63" spans="1:17" x14ac:dyDescent="0.15">
      <c r="A63" s="290"/>
      <c r="B63" s="290"/>
      <c r="C63" s="194"/>
      <c r="D63" s="286"/>
      <c r="E63" s="287"/>
      <c r="F63" s="288"/>
      <c r="G63" s="83"/>
      <c r="H63" s="185"/>
      <c r="I63" s="204"/>
      <c r="J63" s="281" t="str">
        <f t="shared" si="2"/>
        <v/>
      </c>
      <c r="K63" s="282"/>
      <c r="L63" s="196"/>
      <c r="M63" s="197">
        <f t="shared" si="3"/>
        <v>0</v>
      </c>
      <c r="N63" s="157"/>
      <c r="O63" s="296" t="s">
        <v>155</v>
      </c>
      <c r="P63" s="297" t="s">
        <v>174</v>
      </c>
      <c r="Q63" s="298"/>
    </row>
    <row r="64" spans="1:17" x14ac:dyDescent="0.15">
      <c r="A64" s="290"/>
      <c r="B64" s="290"/>
      <c r="C64" s="194"/>
      <c r="D64" s="286"/>
      <c r="E64" s="287"/>
      <c r="F64" s="288"/>
      <c r="G64" s="83"/>
      <c r="H64" s="185"/>
      <c r="I64" s="204"/>
      <c r="J64" s="281" t="str">
        <f t="shared" si="2"/>
        <v/>
      </c>
      <c r="K64" s="282"/>
      <c r="L64" s="196"/>
      <c r="M64" s="197">
        <f t="shared" si="3"/>
        <v>0</v>
      </c>
      <c r="N64" s="157"/>
      <c r="O64" s="296"/>
      <c r="P64" s="299"/>
      <c r="Q64" s="300"/>
    </row>
    <row r="65" spans="1:18" x14ac:dyDescent="0.15">
      <c r="A65" s="290"/>
      <c r="B65" s="290"/>
      <c r="C65" s="194"/>
      <c r="D65" s="286"/>
      <c r="E65" s="287"/>
      <c r="F65" s="288"/>
      <c r="G65" s="83"/>
      <c r="H65" s="185"/>
      <c r="I65" s="204"/>
      <c r="J65" s="281" t="str">
        <f t="shared" si="2"/>
        <v/>
      </c>
      <c r="K65" s="282"/>
      <c r="L65" s="196"/>
      <c r="M65" s="197">
        <f t="shared" si="3"/>
        <v>0</v>
      </c>
      <c r="N65" s="157"/>
      <c r="O65" s="296"/>
      <c r="P65" s="299"/>
      <c r="Q65" s="300"/>
    </row>
    <row r="66" spans="1:18" x14ac:dyDescent="0.15">
      <c r="A66" s="290"/>
      <c r="B66" s="290"/>
      <c r="C66" s="194"/>
      <c r="D66" s="286"/>
      <c r="E66" s="287"/>
      <c r="F66" s="288"/>
      <c r="G66" s="83"/>
      <c r="H66" s="185"/>
      <c r="I66" s="204"/>
      <c r="J66" s="281" t="str">
        <f t="shared" si="2"/>
        <v/>
      </c>
      <c r="K66" s="282"/>
      <c r="L66" s="196"/>
      <c r="M66" s="197">
        <f t="shared" si="3"/>
        <v>0</v>
      </c>
      <c r="N66" s="157"/>
      <c r="O66" s="296"/>
      <c r="P66" s="299"/>
      <c r="Q66" s="300"/>
    </row>
    <row r="67" spans="1:18" x14ac:dyDescent="0.15">
      <c r="A67" s="290"/>
      <c r="B67" s="290"/>
      <c r="C67" s="194"/>
      <c r="D67" s="286"/>
      <c r="E67" s="287"/>
      <c r="F67" s="288"/>
      <c r="G67" s="83"/>
      <c r="H67" s="185"/>
      <c r="I67" s="204"/>
      <c r="J67" s="281" t="str">
        <f t="shared" si="2"/>
        <v/>
      </c>
      <c r="K67" s="282"/>
      <c r="L67" s="196"/>
      <c r="M67" s="197">
        <f t="shared" si="3"/>
        <v>0</v>
      </c>
      <c r="N67" s="157"/>
      <c r="O67" s="296"/>
      <c r="P67" s="299"/>
      <c r="Q67" s="300"/>
    </row>
    <row r="68" spans="1:18" x14ac:dyDescent="0.15">
      <c r="A68" s="290"/>
      <c r="B68" s="290"/>
      <c r="C68" s="194"/>
      <c r="D68" s="286"/>
      <c r="E68" s="287"/>
      <c r="F68" s="288"/>
      <c r="G68" s="83"/>
      <c r="H68" s="185"/>
      <c r="I68" s="204"/>
      <c r="J68" s="281" t="str">
        <f t="shared" si="2"/>
        <v/>
      </c>
      <c r="K68" s="282"/>
      <c r="L68" s="196"/>
      <c r="M68" s="197">
        <f t="shared" si="3"/>
        <v>0</v>
      </c>
      <c r="N68" s="157"/>
      <c r="O68" s="296"/>
      <c r="P68" s="301"/>
      <c r="Q68" s="302"/>
    </row>
    <row r="69" spans="1:18" x14ac:dyDescent="0.15">
      <c r="A69" s="290"/>
      <c r="B69" s="290"/>
      <c r="C69" s="194"/>
      <c r="D69" s="286"/>
      <c r="E69" s="287"/>
      <c r="F69" s="288"/>
      <c r="G69" s="83"/>
      <c r="H69" s="185"/>
      <c r="I69" s="204"/>
      <c r="J69" s="281" t="str">
        <f t="shared" si="2"/>
        <v/>
      </c>
      <c r="K69" s="282"/>
      <c r="L69" s="196"/>
      <c r="M69" s="197">
        <f t="shared" si="3"/>
        <v>0</v>
      </c>
      <c r="N69" s="157"/>
      <c r="O69" s="182"/>
      <c r="P69" s="183"/>
      <c r="Q69" s="183"/>
      <c r="R69" s="183"/>
    </row>
    <row r="70" spans="1:18" x14ac:dyDescent="0.15">
      <c r="A70" s="290"/>
      <c r="B70" s="290"/>
      <c r="C70" s="194"/>
      <c r="D70" s="286"/>
      <c r="E70" s="287"/>
      <c r="F70" s="288"/>
      <c r="G70" s="83"/>
      <c r="H70" s="185"/>
      <c r="I70" s="204"/>
      <c r="J70" s="281" t="str">
        <f t="shared" si="2"/>
        <v/>
      </c>
      <c r="K70" s="282"/>
      <c r="L70" s="196"/>
      <c r="M70" s="197">
        <f t="shared" si="3"/>
        <v>0</v>
      </c>
      <c r="N70" s="157"/>
      <c r="O70" s="182"/>
      <c r="P70" s="183"/>
      <c r="Q70" s="183"/>
      <c r="R70" s="183"/>
    </row>
    <row r="71" spans="1:18" x14ac:dyDescent="0.15">
      <c r="A71" s="290"/>
      <c r="B71" s="290"/>
      <c r="C71" s="194"/>
      <c r="D71" s="286"/>
      <c r="E71" s="287"/>
      <c r="F71" s="288"/>
      <c r="G71" s="83"/>
      <c r="H71" s="185"/>
      <c r="I71" s="204"/>
      <c r="J71" s="281" t="str">
        <f t="shared" si="2"/>
        <v/>
      </c>
      <c r="K71" s="282"/>
      <c r="L71" s="196"/>
      <c r="M71" s="197">
        <f t="shared" si="3"/>
        <v>0</v>
      </c>
      <c r="N71" s="157"/>
      <c r="O71" s="182"/>
      <c r="P71" s="183"/>
      <c r="Q71" s="183"/>
      <c r="R71" s="183"/>
    </row>
    <row r="72" spans="1:18" x14ac:dyDescent="0.15">
      <c r="A72" s="290"/>
      <c r="B72" s="290"/>
      <c r="C72" s="194"/>
      <c r="D72" s="286"/>
      <c r="E72" s="287"/>
      <c r="F72" s="288"/>
      <c r="G72" s="83"/>
      <c r="H72" s="185"/>
      <c r="I72" s="204"/>
      <c r="J72" s="281" t="str">
        <f t="shared" si="2"/>
        <v/>
      </c>
      <c r="K72" s="282"/>
      <c r="L72" s="196"/>
      <c r="M72" s="197">
        <f t="shared" si="3"/>
        <v>0</v>
      </c>
      <c r="N72" s="157"/>
      <c r="O72" s="182"/>
      <c r="P72" s="183"/>
      <c r="Q72" s="183"/>
      <c r="R72" s="183"/>
    </row>
    <row r="73" spans="1:18" x14ac:dyDescent="0.15">
      <c r="A73" s="290"/>
      <c r="B73" s="290"/>
      <c r="C73" s="194"/>
      <c r="D73" s="286"/>
      <c r="E73" s="287"/>
      <c r="F73" s="288"/>
      <c r="G73" s="83"/>
      <c r="H73" s="185"/>
      <c r="I73" s="204"/>
      <c r="J73" s="281" t="str">
        <f t="shared" si="2"/>
        <v/>
      </c>
      <c r="K73" s="282"/>
      <c r="L73" s="196"/>
      <c r="M73" s="197">
        <f t="shared" si="3"/>
        <v>0</v>
      </c>
      <c r="N73" s="157"/>
      <c r="O73" s="182"/>
      <c r="P73" s="183"/>
      <c r="Q73" s="183"/>
      <c r="R73" s="183"/>
    </row>
    <row r="74" spans="1:18" x14ac:dyDescent="0.15">
      <c r="A74" s="290"/>
      <c r="B74" s="290"/>
      <c r="C74" s="194"/>
      <c r="D74" s="286"/>
      <c r="E74" s="287"/>
      <c r="F74" s="288"/>
      <c r="G74" s="83"/>
      <c r="H74" s="185"/>
      <c r="I74" s="204"/>
      <c r="J74" s="281" t="str">
        <f t="shared" si="2"/>
        <v/>
      </c>
      <c r="K74" s="282"/>
      <c r="L74" s="196"/>
      <c r="M74" s="197">
        <f t="shared" si="3"/>
        <v>0</v>
      </c>
      <c r="N74" s="157"/>
      <c r="O74" s="182"/>
      <c r="P74" s="183"/>
      <c r="Q74" s="183"/>
      <c r="R74" s="183"/>
    </row>
    <row r="75" spans="1:18" x14ac:dyDescent="0.15">
      <c r="A75" s="290"/>
      <c r="B75" s="290"/>
      <c r="C75" s="194"/>
      <c r="D75" s="286"/>
      <c r="E75" s="287"/>
      <c r="F75" s="288"/>
      <c r="G75" s="83"/>
      <c r="H75" s="185"/>
      <c r="I75" s="204"/>
      <c r="J75" s="281" t="str">
        <f t="shared" si="2"/>
        <v/>
      </c>
      <c r="K75" s="282"/>
      <c r="L75" s="196"/>
      <c r="M75" s="197">
        <f t="shared" si="3"/>
        <v>0</v>
      </c>
      <c r="N75" s="157"/>
      <c r="O75" s="182"/>
      <c r="P75" s="183"/>
      <c r="Q75" s="183"/>
      <c r="R75" s="183"/>
    </row>
    <row r="76" spans="1:18" x14ac:dyDescent="0.15">
      <c r="A76" s="290"/>
      <c r="B76" s="290"/>
      <c r="C76" s="194"/>
      <c r="D76" s="286"/>
      <c r="E76" s="287"/>
      <c r="F76" s="288"/>
      <c r="G76" s="83"/>
      <c r="H76" s="185"/>
      <c r="I76" s="204"/>
      <c r="J76" s="281" t="str">
        <f t="shared" si="2"/>
        <v/>
      </c>
      <c r="K76" s="282"/>
      <c r="L76" s="196"/>
      <c r="M76" s="197">
        <f t="shared" si="3"/>
        <v>0</v>
      </c>
      <c r="N76" s="157"/>
      <c r="O76" s="183"/>
      <c r="P76" s="183"/>
      <c r="Q76" s="183"/>
      <c r="R76" s="183"/>
    </row>
    <row r="77" spans="1:18" x14ac:dyDescent="0.15">
      <c r="A77" s="290"/>
      <c r="B77" s="290"/>
      <c r="C77" s="194"/>
      <c r="D77" s="286"/>
      <c r="E77" s="287"/>
      <c r="F77" s="288"/>
      <c r="G77" s="83"/>
      <c r="H77" s="185"/>
      <c r="I77" s="204"/>
      <c r="J77" s="281" t="str">
        <f t="shared" si="2"/>
        <v/>
      </c>
      <c r="K77" s="282"/>
      <c r="L77" s="196"/>
      <c r="M77" s="197">
        <f t="shared" si="3"/>
        <v>0</v>
      </c>
      <c r="N77" s="157"/>
      <c r="O77" s="183"/>
      <c r="P77" s="183"/>
      <c r="Q77" s="183"/>
      <c r="R77" s="183"/>
    </row>
    <row r="78" spans="1:18" x14ac:dyDescent="0.15">
      <c r="A78" s="290"/>
      <c r="B78" s="290"/>
      <c r="C78" s="194"/>
      <c r="D78" s="286"/>
      <c r="E78" s="287"/>
      <c r="F78" s="288"/>
      <c r="G78" s="83"/>
      <c r="H78" s="185"/>
      <c r="I78" s="204"/>
      <c r="J78" s="281" t="str">
        <f t="shared" si="2"/>
        <v/>
      </c>
      <c r="K78" s="282"/>
      <c r="L78" s="196"/>
      <c r="M78" s="197">
        <f t="shared" si="3"/>
        <v>0</v>
      </c>
      <c r="N78" s="157"/>
      <c r="O78" s="183"/>
      <c r="P78" s="183"/>
      <c r="Q78" s="183"/>
      <c r="R78" s="183"/>
    </row>
    <row r="79" spans="1:18" x14ac:dyDescent="0.15">
      <c r="A79" s="290"/>
      <c r="B79" s="290"/>
      <c r="C79" s="194"/>
      <c r="D79" s="286"/>
      <c r="E79" s="287"/>
      <c r="F79" s="288"/>
      <c r="G79" s="83"/>
      <c r="H79" s="185"/>
      <c r="I79" s="204"/>
      <c r="J79" s="281" t="str">
        <f t="shared" si="2"/>
        <v/>
      </c>
      <c r="K79" s="282"/>
      <c r="L79" s="196"/>
      <c r="M79" s="197">
        <f t="shared" si="3"/>
        <v>0</v>
      </c>
      <c r="N79" s="157"/>
      <c r="O79" s="183"/>
      <c r="P79" s="183"/>
      <c r="Q79" s="183"/>
      <c r="R79" s="183"/>
    </row>
    <row r="80" spans="1:18" x14ac:dyDescent="0.15">
      <c r="A80" s="290"/>
      <c r="B80" s="290"/>
      <c r="C80" s="194"/>
      <c r="D80" s="286"/>
      <c r="E80" s="287"/>
      <c r="F80" s="288"/>
      <c r="G80" s="83"/>
      <c r="H80" s="185"/>
      <c r="I80" s="204"/>
      <c r="J80" s="281" t="str">
        <f t="shared" si="2"/>
        <v/>
      </c>
      <c r="K80" s="282"/>
      <c r="L80" s="196"/>
      <c r="M80" s="197">
        <f t="shared" si="3"/>
        <v>0</v>
      </c>
      <c r="N80" s="157"/>
      <c r="O80" s="183"/>
      <c r="P80" s="183"/>
      <c r="Q80" s="183"/>
      <c r="R80" s="183"/>
    </row>
    <row r="81" spans="1:18" x14ac:dyDescent="0.15">
      <c r="A81" s="290"/>
      <c r="B81" s="290"/>
      <c r="C81" s="194"/>
      <c r="D81" s="286"/>
      <c r="E81" s="287"/>
      <c r="F81" s="288"/>
      <c r="G81" s="83"/>
      <c r="H81" s="185"/>
      <c r="I81" s="204"/>
      <c r="J81" s="281" t="str">
        <f t="shared" si="2"/>
        <v/>
      </c>
      <c r="K81" s="282"/>
      <c r="L81" s="196"/>
      <c r="M81" s="197">
        <f t="shared" si="3"/>
        <v>0</v>
      </c>
      <c r="N81" s="157"/>
      <c r="O81" s="183"/>
      <c r="P81" s="183"/>
      <c r="Q81" s="183"/>
      <c r="R81" s="183"/>
    </row>
    <row r="82" spans="1:18" x14ac:dyDescent="0.15">
      <c r="A82" s="290"/>
      <c r="B82" s="290"/>
      <c r="C82" s="194"/>
      <c r="D82" s="286"/>
      <c r="E82" s="287"/>
      <c r="F82" s="288"/>
      <c r="G82" s="83"/>
      <c r="H82" s="185"/>
      <c r="I82" s="204"/>
      <c r="J82" s="281" t="str">
        <f t="shared" si="2"/>
        <v/>
      </c>
      <c r="K82" s="282"/>
      <c r="L82" s="196"/>
      <c r="M82" s="197">
        <f t="shared" si="3"/>
        <v>0</v>
      </c>
      <c r="N82" s="157"/>
      <c r="O82" s="183"/>
      <c r="P82" s="183"/>
      <c r="Q82" s="183"/>
      <c r="R82" s="183"/>
    </row>
    <row r="83" spans="1:18" x14ac:dyDescent="0.15">
      <c r="A83" s="290"/>
      <c r="B83" s="290"/>
      <c r="C83" s="194"/>
      <c r="D83" s="286"/>
      <c r="E83" s="287"/>
      <c r="F83" s="288"/>
      <c r="G83" s="83"/>
      <c r="H83" s="185"/>
      <c r="I83" s="204"/>
      <c r="J83" s="281" t="str">
        <f t="shared" si="2"/>
        <v/>
      </c>
      <c r="K83" s="282"/>
      <c r="L83" s="196"/>
      <c r="M83" s="197">
        <f t="shared" si="3"/>
        <v>0</v>
      </c>
      <c r="N83" s="157"/>
      <c r="O83" s="183"/>
      <c r="P83" s="183"/>
      <c r="Q83" s="183"/>
      <c r="R83" s="183"/>
    </row>
    <row r="84" spans="1:18" x14ac:dyDescent="0.15">
      <c r="A84" s="290"/>
      <c r="B84" s="290"/>
      <c r="C84" s="194"/>
      <c r="D84" s="286"/>
      <c r="E84" s="287"/>
      <c r="F84" s="288"/>
      <c r="G84" s="83"/>
      <c r="H84" s="185"/>
      <c r="I84" s="204"/>
      <c r="J84" s="281" t="str">
        <f t="shared" si="2"/>
        <v/>
      </c>
      <c r="K84" s="282"/>
      <c r="L84" s="196"/>
      <c r="M84" s="197">
        <f t="shared" si="3"/>
        <v>0</v>
      </c>
      <c r="N84" s="157"/>
      <c r="O84" s="183"/>
      <c r="P84" s="183"/>
      <c r="Q84" s="183"/>
      <c r="R84" s="183"/>
    </row>
    <row r="85" spans="1:18" x14ac:dyDescent="0.15">
      <c r="A85" s="290"/>
      <c r="B85" s="290"/>
      <c r="C85" s="194"/>
      <c r="D85" s="286"/>
      <c r="E85" s="287"/>
      <c r="F85" s="288"/>
      <c r="G85" s="83"/>
      <c r="H85" s="185"/>
      <c r="I85" s="204"/>
      <c r="J85" s="281" t="str">
        <f t="shared" si="2"/>
        <v/>
      </c>
      <c r="K85" s="282"/>
      <c r="L85" s="196"/>
      <c r="M85" s="197">
        <f t="shared" si="3"/>
        <v>0</v>
      </c>
      <c r="N85" s="157"/>
    </row>
    <row r="86" spans="1:18" x14ac:dyDescent="0.15">
      <c r="A86" s="290"/>
      <c r="B86" s="290"/>
      <c r="C86" s="194"/>
      <c r="D86" s="286"/>
      <c r="E86" s="287"/>
      <c r="F86" s="288"/>
      <c r="G86" s="83"/>
      <c r="H86" s="185"/>
      <c r="I86" s="204"/>
      <c r="J86" s="281" t="str">
        <f t="shared" si="2"/>
        <v/>
      </c>
      <c r="K86" s="282"/>
      <c r="L86" s="196"/>
      <c r="M86" s="197">
        <f t="shared" si="3"/>
        <v>0</v>
      </c>
      <c r="N86" s="157"/>
    </row>
    <row r="87" spans="1:18" x14ac:dyDescent="0.15">
      <c r="A87" s="157"/>
      <c r="B87" s="157"/>
      <c r="C87" s="157"/>
      <c r="D87" s="157"/>
      <c r="E87" s="157"/>
      <c r="F87" s="157"/>
      <c r="G87" s="157"/>
      <c r="H87" s="157"/>
      <c r="I87" s="157"/>
      <c r="J87" s="157"/>
      <c r="K87" s="157"/>
      <c r="L87" s="157"/>
      <c r="M87" s="157"/>
      <c r="N87" s="157"/>
    </row>
    <row r="88" spans="1:18" x14ac:dyDescent="0.15">
      <c r="A88" s="157"/>
      <c r="B88" s="157"/>
      <c r="C88" s="157"/>
      <c r="D88" s="157"/>
      <c r="E88" s="157"/>
      <c r="F88" s="157"/>
      <c r="G88" s="157"/>
      <c r="H88" s="157"/>
      <c r="I88" s="157"/>
      <c r="J88" s="157"/>
      <c r="K88" s="157"/>
      <c r="L88" s="157"/>
      <c r="M88" s="157"/>
      <c r="N88" s="157"/>
    </row>
    <row r="89" spans="1:18" x14ac:dyDescent="0.15">
      <c r="A89" s="157"/>
      <c r="B89" s="157"/>
      <c r="C89" s="157"/>
      <c r="D89" s="157"/>
      <c r="E89" s="157"/>
      <c r="F89" s="157"/>
      <c r="G89" s="157"/>
      <c r="H89" s="157"/>
      <c r="I89" s="157"/>
      <c r="J89" s="157"/>
      <c r="K89" s="157"/>
      <c r="L89" s="157"/>
      <c r="M89" s="157"/>
      <c r="N89" s="157"/>
    </row>
  </sheetData>
  <sheetProtection algorithmName="SHA-512" hashValue="ibTPX/pRjiAMJqmRWKLAO1mLXRNX1EKitYb1lcrtyAd4HXcKHOdGOG+G5F5TQEYDMrv1MRINzPSrREJTn6U6hw==" saltValue="L5QXimykV2G2ffeE7boDNQ==" spinCount="100000" sheet="1" objects="1" scenarios="1"/>
  <mergeCells count="205">
    <mergeCell ref="O63:O68"/>
    <mergeCell ref="P63:Q68"/>
    <mergeCell ref="P4:Q16"/>
    <mergeCell ref="P3:Q3"/>
    <mergeCell ref="P17:Q24"/>
    <mergeCell ref="O4:O16"/>
    <mergeCell ref="O17:O24"/>
    <mergeCell ref="O27:O32"/>
    <mergeCell ref="P27:Q32"/>
    <mergeCell ref="O33:O38"/>
    <mergeCell ref="P33:Q38"/>
    <mergeCell ref="O39:O44"/>
    <mergeCell ref="P39:Q44"/>
    <mergeCell ref="O45:O50"/>
    <mergeCell ref="P45:Q50"/>
    <mergeCell ref="O51:O56"/>
    <mergeCell ref="P51:Q56"/>
    <mergeCell ref="A33:B33"/>
    <mergeCell ref="A34:B34"/>
    <mergeCell ref="A35:B35"/>
    <mergeCell ref="D33:F33"/>
    <mergeCell ref="D34:F34"/>
    <mergeCell ref="D35:F35"/>
    <mergeCell ref="A36:B36"/>
    <mergeCell ref="O57:O62"/>
    <mergeCell ref="P57:Q62"/>
    <mergeCell ref="A37:B37"/>
    <mergeCell ref="A38:B38"/>
    <mergeCell ref="D36:F36"/>
    <mergeCell ref="D37:F37"/>
    <mergeCell ref="D38:F38"/>
    <mergeCell ref="A61:B61"/>
    <mergeCell ref="D61:F61"/>
    <mergeCell ref="A62:B62"/>
    <mergeCell ref="D62:F62"/>
    <mergeCell ref="A52:B52"/>
    <mergeCell ref="D52:F52"/>
    <mergeCell ref="A53:B53"/>
    <mergeCell ref="D53:F53"/>
    <mergeCell ref="A54:B54"/>
    <mergeCell ref="D54:F54"/>
    <mergeCell ref="A77:B77"/>
    <mergeCell ref="D77:F77"/>
    <mergeCell ref="A78:B78"/>
    <mergeCell ref="D78:F78"/>
    <mergeCell ref="A73:B73"/>
    <mergeCell ref="D73:F73"/>
    <mergeCell ref="A74:B74"/>
    <mergeCell ref="D74:F74"/>
    <mergeCell ref="A75:B75"/>
    <mergeCell ref="D75:F75"/>
    <mergeCell ref="A70:B70"/>
    <mergeCell ref="D70:F70"/>
    <mergeCell ref="A71:B71"/>
    <mergeCell ref="D71:F71"/>
    <mergeCell ref="A72:B72"/>
    <mergeCell ref="A86:B86"/>
    <mergeCell ref="D86:F86"/>
    <mergeCell ref="A82:B82"/>
    <mergeCell ref="D82:F82"/>
    <mergeCell ref="A83:B83"/>
    <mergeCell ref="D83:F83"/>
    <mergeCell ref="A84:B84"/>
    <mergeCell ref="D84:F84"/>
    <mergeCell ref="A79:B79"/>
    <mergeCell ref="D79:F79"/>
    <mergeCell ref="A80:B80"/>
    <mergeCell ref="D80:F80"/>
    <mergeCell ref="A81:B81"/>
    <mergeCell ref="D81:F81"/>
    <mergeCell ref="D72:F72"/>
    <mergeCell ref="A85:B85"/>
    <mergeCell ref="D85:F85"/>
    <mergeCell ref="A76:B76"/>
    <mergeCell ref="D76:F76"/>
    <mergeCell ref="A67:B67"/>
    <mergeCell ref="D67:F67"/>
    <mergeCell ref="A68:B68"/>
    <mergeCell ref="D68:F68"/>
    <mergeCell ref="A69:B69"/>
    <mergeCell ref="D69:F69"/>
    <mergeCell ref="A64:B64"/>
    <mergeCell ref="D64:F64"/>
    <mergeCell ref="A65:B65"/>
    <mergeCell ref="D65:F65"/>
    <mergeCell ref="A66:B66"/>
    <mergeCell ref="D66:F66"/>
    <mergeCell ref="A63:B63"/>
    <mergeCell ref="D63:F63"/>
    <mergeCell ref="A58:B58"/>
    <mergeCell ref="D58:F58"/>
    <mergeCell ref="A59:B59"/>
    <mergeCell ref="D59:F59"/>
    <mergeCell ref="A60:B60"/>
    <mergeCell ref="D60:F60"/>
    <mergeCell ref="A55:B55"/>
    <mergeCell ref="D55:F55"/>
    <mergeCell ref="A56:B56"/>
    <mergeCell ref="D56:F56"/>
    <mergeCell ref="A57:B57"/>
    <mergeCell ref="D57:F57"/>
    <mergeCell ref="A1:C1"/>
    <mergeCell ref="D1:F1"/>
    <mergeCell ref="A31:B31"/>
    <mergeCell ref="A32:B32"/>
    <mergeCell ref="A28:B28"/>
    <mergeCell ref="D28:F28"/>
    <mergeCell ref="A29:B29"/>
    <mergeCell ref="D29:F29"/>
    <mergeCell ref="A30:B30"/>
    <mergeCell ref="D30:F30"/>
    <mergeCell ref="D31:F31"/>
    <mergeCell ref="D32:F32"/>
    <mergeCell ref="A26:B26"/>
    <mergeCell ref="D26:F26"/>
    <mergeCell ref="A27:B27"/>
    <mergeCell ref="D27:F27"/>
    <mergeCell ref="A39:B39"/>
    <mergeCell ref="A40:B40"/>
    <mergeCell ref="A41:B41"/>
    <mergeCell ref="D39:F39"/>
    <mergeCell ref="D40:F40"/>
    <mergeCell ref="D41:F41"/>
    <mergeCell ref="A42:B42"/>
    <mergeCell ref="A43:B43"/>
    <mergeCell ref="A44:B44"/>
    <mergeCell ref="D42:F42"/>
    <mergeCell ref="D43:F43"/>
    <mergeCell ref="D44:F44"/>
    <mergeCell ref="A45:B45"/>
    <mergeCell ref="A46:B46"/>
    <mergeCell ref="A47:B47"/>
    <mergeCell ref="D45:F45"/>
    <mergeCell ref="D46:F46"/>
    <mergeCell ref="D47:F47"/>
    <mergeCell ref="A51:B51"/>
    <mergeCell ref="A48:B48"/>
    <mergeCell ref="A49:B49"/>
    <mergeCell ref="A50:B50"/>
    <mergeCell ref="D48:F48"/>
    <mergeCell ref="D49:F49"/>
    <mergeCell ref="D50:F50"/>
    <mergeCell ref="D51:F51"/>
    <mergeCell ref="J26:K26"/>
    <mergeCell ref="J34:K34"/>
    <mergeCell ref="J33:K33"/>
    <mergeCell ref="J32:K32"/>
    <mergeCell ref="J31:K31"/>
    <mergeCell ref="J30:K30"/>
    <mergeCell ref="J29:K29"/>
    <mergeCell ref="J28:K28"/>
    <mergeCell ref="J27:K27"/>
    <mergeCell ref="J65:K65"/>
    <mergeCell ref="J41:K41"/>
    <mergeCell ref="J64:K64"/>
    <mergeCell ref="J63:K63"/>
    <mergeCell ref="J62:K62"/>
    <mergeCell ref="J61:K61"/>
    <mergeCell ref="J60:K60"/>
    <mergeCell ref="J59:K59"/>
    <mergeCell ref="J58:K58"/>
    <mergeCell ref="J57:K57"/>
    <mergeCell ref="J56:K56"/>
    <mergeCell ref="J55:K55"/>
    <mergeCell ref="J54:K54"/>
    <mergeCell ref="J53:K53"/>
    <mergeCell ref="J52:K52"/>
    <mergeCell ref="J51:K51"/>
    <mergeCell ref="J50:K50"/>
    <mergeCell ref="J49:K49"/>
    <mergeCell ref="J48:K48"/>
    <mergeCell ref="J47:K47"/>
    <mergeCell ref="J86:K86"/>
    <mergeCell ref="J85:K85"/>
    <mergeCell ref="J84:K84"/>
    <mergeCell ref="J83:K83"/>
    <mergeCell ref="J82:K82"/>
    <mergeCell ref="J81:K81"/>
    <mergeCell ref="J80:K80"/>
    <mergeCell ref="J79:K79"/>
    <mergeCell ref="J78:K78"/>
    <mergeCell ref="J36:K36"/>
    <mergeCell ref="J35:K35"/>
    <mergeCell ref="J40:K40"/>
    <mergeCell ref="J39:K39"/>
    <mergeCell ref="J38:K38"/>
    <mergeCell ref="L26:M26"/>
    <mergeCell ref="J77:K77"/>
    <mergeCell ref="J76:K76"/>
    <mergeCell ref="J75:K75"/>
    <mergeCell ref="J74:K74"/>
    <mergeCell ref="J73:K73"/>
    <mergeCell ref="J72:K72"/>
    <mergeCell ref="J71:K71"/>
    <mergeCell ref="J70:K70"/>
    <mergeCell ref="J37:K37"/>
    <mergeCell ref="J69:K69"/>
    <mergeCell ref="J68:K68"/>
    <mergeCell ref="J67:K67"/>
    <mergeCell ref="J66:K66"/>
    <mergeCell ref="J46:K46"/>
    <mergeCell ref="J45:K45"/>
    <mergeCell ref="J44:K44"/>
    <mergeCell ref="J43:K43"/>
    <mergeCell ref="J42:K42"/>
  </mergeCells>
  <dataValidations count="1">
    <dataValidation type="list" allowBlank="1" showInputMessage="1" showErrorMessage="1" prompt="Selecteer welk WP van toepassing is" sqref="C27:C86" xr:uid="{00000000-0002-0000-0800-000000000000}">
      <formula1>"1,2,3,4,5,6,7,8,9,10,11,12,13,14,15,16,17,18,19,20"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E64242-3889-422E-842D-C912129B8ABE}">
          <x14:formula1>
            <xm:f>'Begroting penvoerder'!$S$27:$S$34</xm:f>
          </x14:formula1>
          <xm:sqref>G27:G86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100F591CC7A4A9253D532DF7E1726" ma:contentTypeVersion="11" ma:contentTypeDescription="Een nieuw document maken." ma:contentTypeScope="" ma:versionID="6541948d8ba88274c334ae7add9dc6bf">
  <xsd:schema xmlns:xsd="http://www.w3.org/2001/XMLSchema" xmlns:xs="http://www.w3.org/2001/XMLSchema" xmlns:p="http://schemas.microsoft.com/office/2006/metadata/properties" xmlns:ns2="3375263c-30ad-4bb2-a0ab-d01e5552df34" xmlns:ns3="3b425e72-3b13-4f1f-a35b-bdc466a72742" targetNamespace="http://schemas.microsoft.com/office/2006/metadata/properties" ma:root="true" ma:fieldsID="1839e09913eebf32c18fd68285dd8638" ns2:_="" ns3:_="">
    <xsd:import namespace="3375263c-30ad-4bb2-a0ab-d01e5552df34"/>
    <xsd:import namespace="3b425e72-3b13-4f1f-a35b-bdc466a727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75263c-30ad-4bb2-a0ab-d01e5552d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425e72-3b13-4f1f-a35b-bdc466a72742"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792F60-0913-468D-989D-611DDDA54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75263c-30ad-4bb2-a0ab-d01e5552df34"/>
    <ds:schemaRef ds:uri="3b425e72-3b13-4f1f-a35b-bdc466a72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08774F-ABB9-438B-9441-40AC327F68FE}">
  <ds:schemaRefs>
    <ds:schemaRef ds:uri="http://schemas.microsoft.com/sharepoint/v3/contenttype/forms"/>
  </ds:schemaRefs>
</ds:datastoreItem>
</file>

<file path=customXml/itemProps3.xml><?xml version="1.0" encoding="utf-8"?>
<ds:datastoreItem xmlns:ds="http://schemas.openxmlformats.org/officeDocument/2006/customXml" ds:itemID="{1DA88BA3-ECB2-48CE-8B73-800897DBE09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3488529-b61a-446c-bc3c-940c1e2fbf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15</vt:i4>
      </vt:variant>
    </vt:vector>
  </HeadingPairs>
  <TitlesOfParts>
    <vt:vector size="15" baseType="lpstr">
      <vt:lpstr>Algemene informatie</vt:lpstr>
      <vt:lpstr>Financiering project</vt:lpstr>
      <vt:lpstr>Staatssteun</vt:lpstr>
      <vt:lpstr>Rekensheet</vt:lpstr>
      <vt:lpstr>Begroting totaal</vt:lpstr>
      <vt:lpstr>Begroting penvoerder</vt:lpstr>
      <vt:lpstr>Begroting pp 2 </vt:lpstr>
      <vt:lpstr>Begroting pp 3</vt:lpstr>
      <vt:lpstr>Begroting pp 4</vt:lpstr>
      <vt:lpstr>Begroting pp 5</vt:lpstr>
      <vt:lpstr>Begroting pp 6</vt:lpstr>
      <vt:lpstr>Begroting pp 7</vt:lpstr>
      <vt:lpstr>Begroting pp 8</vt:lpstr>
      <vt:lpstr>Begroting pp 9</vt:lpstr>
      <vt:lpstr>Begroting pp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Femke Grijpstra</dc:creator>
  <cp:keywords/>
  <dc:description/>
  <cp:lastModifiedBy>Kim Hidding | SNN</cp:lastModifiedBy>
  <cp:revision/>
  <dcterms:created xsi:type="dcterms:W3CDTF">2014-07-21T11:22:09Z</dcterms:created>
  <dcterms:modified xsi:type="dcterms:W3CDTF">2021-09-15T12:57:06Z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sidieregeling">
    <vt:lpwstr/>
  </property>
  <property fmtid="{D5CDD505-2E9C-101B-9397-08002B2CF9AE}" pid="3" name="Regelingtype">
    <vt:lpwstr/>
  </property>
  <property fmtid="{D5CDD505-2E9C-101B-9397-08002B2CF9AE}" pid="4" name="Organisatie">
    <vt:lpwstr/>
  </property>
  <property fmtid="{D5CDD505-2E9C-101B-9397-08002B2CF9AE}" pid="5" name="ContentTypeId">
    <vt:lpwstr>0x010100AA8100F591CC7A4A9253D532DF7E1726</vt:lpwstr>
  </property>
  <property fmtid="{D5CDD505-2E9C-101B-9397-08002B2CF9AE}" pid="6" name="Documenttype">
    <vt:lpwstr>48;#Formulieren|1440f43b-ebfc-4dc0-a0fb-e250a99bdb85</vt:lpwstr>
  </property>
  <property fmtid="{D5CDD505-2E9C-101B-9397-08002B2CF9AE}" pid="7" name="Order">
    <vt:r8>466000</vt:r8>
  </property>
  <property fmtid="{D5CDD505-2E9C-101B-9397-08002B2CF9AE}" pid="8" name="j53259277a43494f82918618caf93461">
    <vt:lpwstr>Formulieren|1440f43b-ebfc-4dc0-a0fb-e250a99bdb85</vt:lpwstr>
  </property>
  <property fmtid="{D5CDD505-2E9C-101B-9397-08002B2CF9AE}" pid="9" name="TaxCatchAll">
    <vt:lpwstr>48;#Formulieren|1440f43b-ebfc-4dc0-a0fb-e250a99bdb85</vt:lpwstr>
  </property>
  <property fmtid="{D5CDD505-2E9C-101B-9397-08002B2CF9AE}" pid="10" name="k0689abb9d694bdeabb80b21188484db">
    <vt:lpwstr/>
  </property>
  <property fmtid="{D5CDD505-2E9C-101B-9397-08002B2CF9AE}" pid="11" name="jdeaeee2a27a4227857fe6174fcbfe79">
    <vt:lpwstr/>
  </property>
  <property fmtid="{D5CDD505-2E9C-101B-9397-08002B2CF9AE}" pid="12" name="j9b3dc42da334a629bf168d90113e40a">
    <vt:lpwstr/>
  </property>
</Properties>
</file>