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swvnn.sharepoint.com/sites/subsidies/GLB/Gedeelde  documenten/Proces/Formats/Verlening/Begrotingsformats/EIP/"/>
    </mc:Choice>
  </mc:AlternateContent>
  <xr:revisionPtr revIDLastSave="431" documentId="8_{2C0FFC69-4A80-44CA-A5C6-D1AF66BCB137}" xr6:coauthVersionLast="47" xr6:coauthVersionMax="47" xr10:uidLastSave="{78D36321-AB45-5766-8710-ED57BE0AB9F6}"/>
  <workbookProtection lockStructure="1"/>
  <bookViews>
    <workbookView xWindow="30495" yWindow="1380" windowWidth="27105" windowHeight="14820" tabRatio="810" xr2:uid="{B69A0E44-ACE2-468C-93B1-0BB6DE6DFABE}"/>
  </bookViews>
  <sheets>
    <sheet name="Instructie" sheetId="16" r:id="rId1"/>
    <sheet name="Projectinformatie" sheetId="3" r:id="rId2"/>
    <sheet name="Totale begroting" sheetId="10" r:id="rId3"/>
    <sheet name="Totale financiering" sheetId="14" r:id="rId4"/>
    <sheet name="Penvoerder" sheetId="1" r:id="rId5"/>
    <sheet name="PP2" sheetId="36" r:id="rId6"/>
    <sheet name="PP3" sheetId="37" r:id="rId7"/>
    <sheet name="PP4" sheetId="41" r:id="rId8"/>
    <sheet name="PP5" sheetId="42" r:id="rId9"/>
    <sheet name="PP6" sheetId="43" r:id="rId10"/>
    <sheet name="PP7" sheetId="44" r:id="rId11"/>
    <sheet name="PP8" sheetId="39" r:id="rId12"/>
    <sheet name="PP9" sheetId="40" r:id="rId13"/>
    <sheet name="PP10" sheetId="38" r:id="rId14"/>
    <sheet name="PP11" sheetId="45" state="hidden" r:id="rId15"/>
    <sheet name="PP12" sheetId="46" state="hidden" r:id="rId16"/>
    <sheet name="PP13" sheetId="47" state="hidden" r:id="rId17"/>
    <sheet name="PP14" sheetId="48" state="hidden" r:id="rId18"/>
    <sheet name="PP15" sheetId="49" state="hidden" r:id="rId19"/>
    <sheet name="PP16" sheetId="50" state="hidden" r:id="rId20"/>
    <sheet name="PP17" sheetId="51" state="hidden" r:id="rId21"/>
    <sheet name="PP18" sheetId="52" state="hidden" r:id="rId22"/>
    <sheet name="PP19" sheetId="53" state="hidden" r:id="rId23"/>
    <sheet name="PP20" sheetId="54" state="hidden" r:id="rId24"/>
    <sheet name="Hulpblad" sheetId="13" state="hidden" r:id="rId25"/>
  </sheets>
  <definedNames>
    <definedName name="_xlnm._FilterDatabase" localSheetId="4" hidden="1">Penvoerder!$F$166:$G$166</definedName>
    <definedName name="_xlnm._FilterDatabase" localSheetId="13" hidden="1">'PP10'!$F$166:$G$166</definedName>
    <definedName name="_xlnm._FilterDatabase" localSheetId="14" hidden="1">'PP11'!$F$161:$G$161</definedName>
    <definedName name="_xlnm._FilterDatabase" localSheetId="15" hidden="1">'PP12'!$F$166:$G$166</definedName>
    <definedName name="_xlnm._FilterDatabase" localSheetId="16" hidden="1">'PP13'!$F$166:$G$166</definedName>
    <definedName name="_xlnm._FilterDatabase" localSheetId="17" hidden="1">'PP14'!$F$166:$G$166</definedName>
    <definedName name="_xlnm._FilterDatabase" localSheetId="18" hidden="1">'PP15'!$F$166:$G$166</definedName>
    <definedName name="_xlnm._FilterDatabase" localSheetId="19" hidden="1">'PP16'!$F$166:$G$166</definedName>
    <definedName name="_xlnm._FilterDatabase" localSheetId="20" hidden="1">'PP17'!$F$166:$G$166</definedName>
    <definedName name="_xlnm._FilterDatabase" localSheetId="21" hidden="1">'PP18'!$F$166:$G$166</definedName>
    <definedName name="_xlnm._FilterDatabase" localSheetId="22" hidden="1">'PP19'!$F$166:$G$166</definedName>
    <definedName name="_xlnm._FilterDatabase" localSheetId="5" hidden="1">'PP2'!$F$166:$G$166</definedName>
    <definedName name="_xlnm._FilterDatabase" localSheetId="23" hidden="1">'PP20'!$F$166:$G$166</definedName>
    <definedName name="_xlnm._FilterDatabase" localSheetId="6" hidden="1">'PP3'!$F$166:$G$166</definedName>
    <definedName name="_xlnm._FilterDatabase" localSheetId="7" hidden="1">'PP4'!$F$166:$G$166</definedName>
    <definedName name="_xlnm._FilterDatabase" localSheetId="8" hidden="1">'PP5'!$F$166:$G$166</definedName>
    <definedName name="_xlnm._FilterDatabase" localSheetId="9" hidden="1">'PP6'!$F$166:$G$166</definedName>
    <definedName name="_xlnm._FilterDatabase" localSheetId="10" hidden="1">'PP7'!$F$166:$G$166</definedName>
    <definedName name="_xlnm._FilterDatabase" localSheetId="11" hidden="1">'PP8'!$F$166:$G$166</definedName>
    <definedName name="_xlnm._FilterDatabase" localSheetId="12" hidden="1">'PP9'!$F$166:$G$166</definedName>
    <definedName name="_xlnm.Print_Area" localSheetId="4">Penvoerder!$A$1:$I$275</definedName>
    <definedName name="_xlnm.Print_Area" localSheetId="13">'PP10'!$A$1:$I$275</definedName>
    <definedName name="_xlnm.Print_Area" localSheetId="14">'PP11'!$A$1:$I$270</definedName>
    <definedName name="_xlnm.Print_Area" localSheetId="15">'PP12'!$A$1:$I$275</definedName>
    <definedName name="_xlnm.Print_Area" localSheetId="16">'PP13'!$A$1:$I$275</definedName>
    <definedName name="_xlnm.Print_Area" localSheetId="17">'PP14'!$A$1:$I$275</definedName>
    <definedName name="_xlnm.Print_Area" localSheetId="18">'PP15'!$A$1:$I$275</definedName>
    <definedName name="_xlnm.Print_Area" localSheetId="19">'PP16'!$A$1:$I$275</definedName>
    <definedName name="_xlnm.Print_Area" localSheetId="20">'PP17'!$A$1:$I$275</definedName>
    <definedName name="_xlnm.Print_Area" localSheetId="21">'PP18'!$A$1:$I$275</definedName>
    <definedName name="_xlnm.Print_Area" localSheetId="22">'PP19'!$A$1:$I$275</definedName>
    <definedName name="_xlnm.Print_Area" localSheetId="5">'PP2'!$A$1:$I$275</definedName>
    <definedName name="_xlnm.Print_Area" localSheetId="23">'PP20'!$A$1:$I$275</definedName>
    <definedName name="_xlnm.Print_Area" localSheetId="6">'PP3'!$A$1:$I$275</definedName>
    <definedName name="_xlnm.Print_Area" localSheetId="7">'PP4'!$A$1:$I$275</definedName>
    <definedName name="_xlnm.Print_Area" localSheetId="8">'PP5'!$A$1:$I$275</definedName>
    <definedName name="_xlnm.Print_Area" localSheetId="9">'PP6'!$A$1:$I$275</definedName>
    <definedName name="_xlnm.Print_Area" localSheetId="10">'PP7'!$A$1:$I$275</definedName>
    <definedName name="_xlnm.Print_Area" localSheetId="11">'PP8'!$A$1:$I$275</definedName>
    <definedName name="_xlnm.Print_Area" localSheetId="12">'PP9'!$A$1:$I$275</definedName>
    <definedName name="_xlnm.Print_Area" localSheetId="1">Projectinformatie!$A$1:$H$39</definedName>
    <definedName name="K_Keuzeopties" localSheetId="13">Keuzeopties[Keuzeopties]</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5">Keuzeopties[Keuzeopties]</definedName>
    <definedName name="K_Keuzeopties" localSheetId="23">Keuzeopties[Keuzeopties]</definedName>
    <definedName name="K_Keuzeopties" localSheetId="6">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Keuzeopties[Keuzeopties]</definedName>
    <definedName name="K_Omvang" localSheetId="13">Omvang[Omvang organisatie]</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5">Omvang[Omvang organisatie]</definedName>
    <definedName name="K_Omvang" localSheetId="23">Omvang[Omvang organisatie]</definedName>
    <definedName name="K_Omvang" localSheetId="6">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3">Omvang[Omvang organisatie]</definedName>
    <definedName name="K_Omvang">Omvang[Omvang organisatie]</definedName>
    <definedName name="K_Staatssteunartikel" localSheetId="13">Staatssteunartikel[Staatssteunartikel]</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5">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Staatssteunartikel[Staatssteunartikel]</definedName>
    <definedName name="K_Type" localSheetId="13">Type[Type organisatie]</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5">Type[Type organisatie]</definedName>
    <definedName name="K_Type" localSheetId="23">Type[Type organisatie]</definedName>
    <definedName name="K_Type" localSheetId="6">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3">Type[Type organisatie]</definedName>
    <definedName name="K_Type">Type[Type organisatie]</definedName>
    <definedName name="K_Werkpakket" localSheetId="13">NN_Werkpakket[Nummer en naam werkpakket]</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5">NN_Werkpakket[Nummer en naam werkpakket]</definedName>
    <definedName name="K_Werkpakket" localSheetId="23">NN_Werkpakket[Nummer en naam werkpakket]</definedName>
    <definedName name="K_Werkpakket" localSheetId="6">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NN_Werkpakket[Nummer en naam werkpakket]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0" l="1"/>
  <c r="L14" i="10"/>
  <c r="L13" i="10"/>
  <c r="K15" i="10"/>
  <c r="K14" i="10"/>
  <c r="K13" i="10"/>
  <c r="J15" i="10"/>
  <c r="J14" i="10"/>
  <c r="J13" i="10"/>
  <c r="I15" i="10"/>
  <c r="I14" i="10"/>
  <c r="I13" i="10"/>
  <c r="H15" i="10"/>
  <c r="H14" i="10"/>
  <c r="H13" i="10"/>
  <c r="G15" i="10"/>
  <c r="G14" i="10"/>
  <c r="G13" i="10"/>
  <c r="F15" i="10"/>
  <c r="F14" i="10"/>
  <c r="F13" i="10"/>
  <c r="W15" i="10"/>
  <c r="W14" i="10"/>
  <c r="W13" i="10"/>
  <c r="V15" i="10"/>
  <c r="V14" i="10"/>
  <c r="V13" i="10"/>
  <c r="U15" i="10"/>
  <c r="U14" i="10"/>
  <c r="U13" i="10"/>
  <c r="T15" i="10"/>
  <c r="T14" i="10"/>
  <c r="T13" i="10"/>
  <c r="S15" i="10"/>
  <c r="S14" i="10"/>
  <c r="S13" i="10"/>
  <c r="R15" i="10"/>
  <c r="R14" i="10"/>
  <c r="R13" i="10"/>
  <c r="Q15" i="10"/>
  <c r="Q14" i="10"/>
  <c r="Q13" i="10"/>
  <c r="P15" i="10"/>
  <c r="P14" i="10"/>
  <c r="P13" i="10"/>
  <c r="O15" i="10"/>
  <c r="O14" i="10"/>
  <c r="O13" i="10"/>
  <c r="N15" i="10"/>
  <c r="N14" i="10"/>
  <c r="N13" i="10"/>
  <c r="M15" i="10"/>
  <c r="M14" i="10"/>
  <c r="M13" i="10"/>
  <c r="W21" i="10"/>
  <c r="V21" i="10"/>
  <c r="U21" i="10"/>
  <c r="T21" i="10"/>
  <c r="S21" i="10"/>
  <c r="R21" i="10"/>
  <c r="Q21" i="10"/>
  <c r="P21" i="10"/>
  <c r="O21" i="10"/>
  <c r="N21" i="10"/>
  <c r="M21" i="10"/>
  <c r="L21" i="10"/>
  <c r="K21" i="10"/>
  <c r="J21" i="10"/>
  <c r="I21" i="10"/>
  <c r="H21" i="10"/>
  <c r="G21" i="10"/>
  <c r="F21" i="10"/>
  <c r="E21" i="10"/>
  <c r="W5" i="14"/>
  <c r="V5" i="14"/>
  <c r="U5" i="14"/>
  <c r="T5" i="14"/>
  <c r="S5" i="14"/>
  <c r="R5" i="14"/>
  <c r="Q5" i="14"/>
  <c r="P5" i="14"/>
  <c r="O5" i="14"/>
  <c r="N5" i="14"/>
  <c r="M5" i="14"/>
  <c r="L5" i="14"/>
  <c r="K5" i="14"/>
  <c r="J5" i="14"/>
  <c r="I5" i="14"/>
  <c r="H5" i="14"/>
  <c r="G5" i="14"/>
  <c r="F5" i="14"/>
  <c r="E5" i="14"/>
  <c r="W11" i="14"/>
  <c r="W10" i="14"/>
  <c r="W9" i="14"/>
  <c r="W8" i="14"/>
  <c r="W7" i="14"/>
  <c r="W6" i="14"/>
  <c r="V11" i="14"/>
  <c r="V10" i="14"/>
  <c r="V9" i="14"/>
  <c r="V8" i="14"/>
  <c r="V7" i="14"/>
  <c r="V6" i="14"/>
  <c r="U11" i="14"/>
  <c r="U10" i="14"/>
  <c r="U9" i="14"/>
  <c r="U8" i="14"/>
  <c r="U7" i="14"/>
  <c r="U6" i="14"/>
  <c r="T11" i="14"/>
  <c r="T10" i="14"/>
  <c r="T9" i="14"/>
  <c r="T8" i="14"/>
  <c r="T7" i="14"/>
  <c r="T6" i="14"/>
  <c r="S11" i="14"/>
  <c r="S10" i="14"/>
  <c r="S9" i="14"/>
  <c r="S8" i="14"/>
  <c r="S7" i="14"/>
  <c r="S6" i="14"/>
  <c r="R11" i="14"/>
  <c r="R10" i="14"/>
  <c r="R9" i="14"/>
  <c r="R8" i="14"/>
  <c r="R7" i="14"/>
  <c r="R6" i="14"/>
  <c r="Q11" i="14"/>
  <c r="Q10" i="14"/>
  <c r="Q9" i="14"/>
  <c r="Q8" i="14"/>
  <c r="Q7" i="14"/>
  <c r="Q6" i="14"/>
  <c r="P11" i="14"/>
  <c r="P10" i="14"/>
  <c r="P9" i="14"/>
  <c r="P8" i="14"/>
  <c r="P7" i="14"/>
  <c r="P6" i="14"/>
  <c r="O11" i="14"/>
  <c r="O10" i="14"/>
  <c r="O9" i="14"/>
  <c r="O8" i="14"/>
  <c r="O7" i="14"/>
  <c r="O6" i="14"/>
  <c r="N11" i="14"/>
  <c r="N10" i="14"/>
  <c r="N9" i="14"/>
  <c r="N8" i="14"/>
  <c r="N7" i="14"/>
  <c r="N6" i="14"/>
  <c r="M11" i="14"/>
  <c r="M10" i="14"/>
  <c r="M9" i="14"/>
  <c r="M8" i="14"/>
  <c r="M7" i="14"/>
  <c r="M6" i="14"/>
  <c r="L11" i="14"/>
  <c r="L10" i="14"/>
  <c r="L9" i="14"/>
  <c r="L8" i="14"/>
  <c r="L7" i="14"/>
  <c r="L6" i="14"/>
  <c r="K11" i="14"/>
  <c r="K10" i="14"/>
  <c r="K9" i="14"/>
  <c r="K8" i="14"/>
  <c r="K7" i="14"/>
  <c r="K6" i="14"/>
  <c r="J11" i="14"/>
  <c r="J10" i="14"/>
  <c r="J9" i="14"/>
  <c r="J8" i="14"/>
  <c r="J7" i="14"/>
  <c r="J6" i="14"/>
  <c r="I11" i="14"/>
  <c r="I10" i="14"/>
  <c r="I9" i="14"/>
  <c r="I8" i="14"/>
  <c r="I7" i="14"/>
  <c r="I6" i="14"/>
  <c r="H11" i="14"/>
  <c r="H10" i="14"/>
  <c r="H9" i="14"/>
  <c r="H8" i="14"/>
  <c r="H7" i="14"/>
  <c r="H6" i="14"/>
  <c r="G11" i="14"/>
  <c r="G10" i="14"/>
  <c r="G9" i="14"/>
  <c r="G8" i="14"/>
  <c r="G7" i="14"/>
  <c r="G6" i="14"/>
  <c r="F11" i="14"/>
  <c r="F10" i="14"/>
  <c r="F9" i="14"/>
  <c r="F8" i="14"/>
  <c r="F7" i="14"/>
  <c r="F6" i="14"/>
  <c r="E6" i="14"/>
  <c r="E11" i="14"/>
  <c r="E10" i="14"/>
  <c r="E9" i="14"/>
  <c r="E8" i="14"/>
  <c r="E7" i="14"/>
  <c r="E15" i="10"/>
  <c r="E14" i="10"/>
  <c r="E13" i="10"/>
  <c r="W5" i="10"/>
  <c r="V5" i="10"/>
  <c r="U5" i="10"/>
  <c r="T5" i="10"/>
  <c r="S5" i="10"/>
  <c r="R5" i="10"/>
  <c r="Q5" i="10"/>
  <c r="P5" i="10"/>
  <c r="O5" i="10"/>
  <c r="N5" i="10"/>
  <c r="M5" i="10"/>
  <c r="L5" i="10"/>
  <c r="K5" i="10"/>
  <c r="J5" i="10"/>
  <c r="I5" i="10"/>
  <c r="H5" i="10"/>
  <c r="G5" i="10"/>
  <c r="F5" i="10"/>
  <c r="E5" i="10"/>
  <c r="C271" i="54"/>
  <c r="B254" i="54"/>
  <c r="B253" i="54"/>
  <c r="B252" i="54"/>
  <c r="B115" i="54"/>
  <c r="B114" i="54"/>
  <c r="B113" i="54"/>
  <c r="F26" i="54"/>
  <c r="H26" i="54" s="1"/>
  <c r="B26" i="54"/>
  <c r="B241" i="54" s="1"/>
  <c r="A26" i="54"/>
  <c r="F25" i="54"/>
  <c r="H25" i="54" s="1"/>
  <c r="B25" i="54"/>
  <c r="B218" i="54" s="1"/>
  <c r="A25" i="54"/>
  <c r="F24" i="54"/>
  <c r="H24" i="54" s="1"/>
  <c r="B24" i="54"/>
  <c r="B203" i="54" s="1"/>
  <c r="A24" i="54"/>
  <c r="B23" i="54"/>
  <c r="B179" i="54" s="1"/>
  <c r="A23" i="54"/>
  <c r="B22" i="54"/>
  <c r="B163" i="54" s="1"/>
  <c r="A22" i="54"/>
  <c r="B21" i="54"/>
  <c r="B146" i="54" s="1"/>
  <c r="A21" i="54"/>
  <c r="B20" i="54"/>
  <c r="B119" i="54" s="1"/>
  <c r="A20" i="54"/>
  <c r="B19" i="54"/>
  <c r="B102" i="54" s="1"/>
  <c r="A19" i="54"/>
  <c r="B18" i="54"/>
  <c r="B80" i="54" s="1"/>
  <c r="A18" i="54"/>
  <c r="B17" i="54"/>
  <c r="B33" i="54" s="1"/>
  <c r="A17" i="54"/>
  <c r="A16" i="54"/>
  <c r="B11" i="54"/>
  <c r="C271" i="53"/>
  <c r="B254" i="53"/>
  <c r="B253" i="53"/>
  <c r="B252" i="53"/>
  <c r="B115" i="53"/>
  <c r="B114" i="53"/>
  <c r="B113" i="53"/>
  <c r="F26" i="53"/>
  <c r="H26" i="53" s="1"/>
  <c r="B26" i="53"/>
  <c r="B241" i="53" s="1"/>
  <c r="A26" i="53"/>
  <c r="F25" i="53"/>
  <c r="H25" i="53" s="1"/>
  <c r="B25" i="53"/>
  <c r="B218" i="53" s="1"/>
  <c r="A25" i="53"/>
  <c r="F24" i="53"/>
  <c r="H24" i="53" s="1"/>
  <c r="B24" i="53"/>
  <c r="B203" i="53" s="1"/>
  <c r="A24" i="53"/>
  <c r="B23" i="53"/>
  <c r="B179" i="53" s="1"/>
  <c r="A23" i="53"/>
  <c r="B22" i="53"/>
  <c r="B163" i="53" s="1"/>
  <c r="A22" i="53"/>
  <c r="D22" i="53" s="1"/>
  <c r="B21" i="53"/>
  <c r="B146" i="53" s="1"/>
  <c r="A21" i="53"/>
  <c r="B20" i="53"/>
  <c r="B119" i="53" s="1"/>
  <c r="A20" i="53"/>
  <c r="B19" i="53"/>
  <c r="B102" i="53" s="1"/>
  <c r="A19" i="53"/>
  <c r="B18" i="53"/>
  <c r="B80" i="53" s="1"/>
  <c r="A18" i="53"/>
  <c r="B17" i="53"/>
  <c r="B33" i="53" s="1"/>
  <c r="A17" i="53"/>
  <c r="A16" i="53"/>
  <c r="B11" i="53"/>
  <c r="C271" i="52"/>
  <c r="B254" i="52"/>
  <c r="B253" i="52"/>
  <c r="B252" i="52"/>
  <c r="B115" i="52"/>
  <c r="B114" i="52"/>
  <c r="B113" i="52"/>
  <c r="F26" i="52"/>
  <c r="H26" i="52" s="1"/>
  <c r="B26" i="52"/>
  <c r="B241" i="52" s="1"/>
  <c r="A26" i="52"/>
  <c r="F25" i="52"/>
  <c r="H25" i="52" s="1"/>
  <c r="B25" i="52"/>
  <c r="B218" i="52" s="1"/>
  <c r="A25" i="52"/>
  <c r="F24" i="52"/>
  <c r="H24" i="52" s="1"/>
  <c r="B24" i="52"/>
  <c r="B203" i="52" s="1"/>
  <c r="A24" i="52"/>
  <c r="B23" i="52"/>
  <c r="B179" i="52" s="1"/>
  <c r="A23" i="52"/>
  <c r="B22" i="52"/>
  <c r="B163" i="52" s="1"/>
  <c r="A22" i="52"/>
  <c r="D22" i="52" s="1"/>
  <c r="B21" i="52"/>
  <c r="B146" i="52" s="1"/>
  <c r="A21" i="52"/>
  <c r="B20" i="52"/>
  <c r="B119" i="52" s="1"/>
  <c r="A20" i="52"/>
  <c r="B19" i="52"/>
  <c r="B102" i="52" s="1"/>
  <c r="A19" i="52"/>
  <c r="B18" i="52"/>
  <c r="B80" i="52" s="1"/>
  <c r="A18" i="52"/>
  <c r="B17" i="52"/>
  <c r="B33" i="52" s="1"/>
  <c r="A17" i="52"/>
  <c r="A16" i="52"/>
  <c r="B11" i="52"/>
  <c r="C271" i="51"/>
  <c r="B254" i="51"/>
  <c r="B253" i="51"/>
  <c r="B252" i="51"/>
  <c r="B115" i="51"/>
  <c r="B114" i="51"/>
  <c r="B113" i="51"/>
  <c r="F26" i="51"/>
  <c r="H26" i="51" s="1"/>
  <c r="B26" i="51"/>
  <c r="B241" i="51" s="1"/>
  <c r="A26" i="51"/>
  <c r="F25" i="51"/>
  <c r="H25" i="51" s="1"/>
  <c r="B25" i="51"/>
  <c r="B218" i="51" s="1"/>
  <c r="A25" i="51"/>
  <c r="F24" i="51"/>
  <c r="H24" i="51" s="1"/>
  <c r="B24" i="51"/>
  <c r="B203" i="51" s="1"/>
  <c r="A24" i="51"/>
  <c r="B23" i="51"/>
  <c r="B179" i="51" s="1"/>
  <c r="A23" i="51"/>
  <c r="B22" i="51"/>
  <c r="B163" i="51" s="1"/>
  <c r="A22" i="51"/>
  <c r="D22" i="51" s="1"/>
  <c r="B21" i="51"/>
  <c r="B146" i="51" s="1"/>
  <c r="A21" i="51"/>
  <c r="B20" i="51"/>
  <c r="B119" i="51" s="1"/>
  <c r="A20" i="51"/>
  <c r="B19" i="51"/>
  <c r="B102" i="51" s="1"/>
  <c r="A19" i="51"/>
  <c r="B18" i="51"/>
  <c r="B80" i="51" s="1"/>
  <c r="A18" i="51"/>
  <c r="B17" i="51"/>
  <c r="B33" i="51" s="1"/>
  <c r="A17" i="51"/>
  <c r="A16" i="51"/>
  <c r="B11" i="51"/>
  <c r="C271" i="50"/>
  <c r="B254" i="50"/>
  <c r="B253" i="50"/>
  <c r="B252" i="50"/>
  <c r="B115" i="50"/>
  <c r="B114" i="50"/>
  <c r="B113" i="50"/>
  <c r="F26" i="50"/>
  <c r="H26" i="50" s="1"/>
  <c r="B26" i="50"/>
  <c r="B241" i="50" s="1"/>
  <c r="A26" i="50"/>
  <c r="F25" i="50"/>
  <c r="H25" i="50" s="1"/>
  <c r="B25" i="50"/>
  <c r="B218" i="50" s="1"/>
  <c r="A25" i="50"/>
  <c r="F24" i="50"/>
  <c r="H24" i="50" s="1"/>
  <c r="B24" i="50"/>
  <c r="B203" i="50" s="1"/>
  <c r="A24" i="50"/>
  <c r="B23" i="50"/>
  <c r="B179" i="50" s="1"/>
  <c r="A23" i="50"/>
  <c r="B22" i="50"/>
  <c r="B163" i="50" s="1"/>
  <c r="A22" i="50"/>
  <c r="S19" i="10" s="1"/>
  <c r="B21" i="50"/>
  <c r="B146" i="50" s="1"/>
  <c r="A21" i="50"/>
  <c r="B20" i="50"/>
  <c r="B119" i="50" s="1"/>
  <c r="A20" i="50"/>
  <c r="B19" i="50"/>
  <c r="B102" i="50" s="1"/>
  <c r="A19" i="50"/>
  <c r="B18" i="50"/>
  <c r="B80" i="50" s="1"/>
  <c r="A18" i="50"/>
  <c r="B17" i="50"/>
  <c r="B33" i="50" s="1"/>
  <c r="A17" i="50"/>
  <c r="A16" i="50"/>
  <c r="B11" i="50"/>
  <c r="C271" i="49"/>
  <c r="B254" i="49"/>
  <c r="B253" i="49"/>
  <c r="B252" i="49"/>
  <c r="B115" i="49"/>
  <c r="B114" i="49"/>
  <c r="B113" i="49"/>
  <c r="F26" i="49"/>
  <c r="H26" i="49" s="1"/>
  <c r="B26" i="49"/>
  <c r="B241" i="49" s="1"/>
  <c r="A26" i="49"/>
  <c r="F25" i="49"/>
  <c r="H25" i="49" s="1"/>
  <c r="B25" i="49"/>
  <c r="B218" i="49" s="1"/>
  <c r="A25" i="49"/>
  <c r="F24" i="49"/>
  <c r="H24" i="49" s="1"/>
  <c r="B24" i="49"/>
  <c r="B203" i="49" s="1"/>
  <c r="A24" i="49"/>
  <c r="B23" i="49"/>
  <c r="B179" i="49" s="1"/>
  <c r="A23" i="49"/>
  <c r="B22" i="49"/>
  <c r="B163" i="49" s="1"/>
  <c r="A22" i="49"/>
  <c r="R19" i="10" s="1"/>
  <c r="B21" i="49"/>
  <c r="B146" i="49" s="1"/>
  <c r="A21" i="49"/>
  <c r="B20" i="49"/>
  <c r="B119" i="49" s="1"/>
  <c r="A20" i="49"/>
  <c r="B19" i="49"/>
  <c r="B102" i="49" s="1"/>
  <c r="A19" i="49"/>
  <c r="B18" i="49"/>
  <c r="B80" i="49" s="1"/>
  <c r="A18" i="49"/>
  <c r="B17" i="49"/>
  <c r="B33" i="49" s="1"/>
  <c r="A17" i="49"/>
  <c r="A16" i="49"/>
  <c r="B11" i="49"/>
  <c r="C271" i="48"/>
  <c r="B254" i="48"/>
  <c r="B253" i="48"/>
  <c r="B252" i="48"/>
  <c r="B115" i="48"/>
  <c r="B114" i="48"/>
  <c r="B113" i="48"/>
  <c r="F26" i="48"/>
  <c r="H26" i="48" s="1"/>
  <c r="B26" i="48"/>
  <c r="B241" i="48" s="1"/>
  <c r="A26" i="48"/>
  <c r="F25" i="48"/>
  <c r="H25" i="48" s="1"/>
  <c r="B25" i="48"/>
  <c r="B218" i="48" s="1"/>
  <c r="A25" i="48"/>
  <c r="F24" i="48"/>
  <c r="H24" i="48" s="1"/>
  <c r="B24" i="48"/>
  <c r="B203" i="48" s="1"/>
  <c r="A24" i="48"/>
  <c r="B23" i="48"/>
  <c r="B179" i="48" s="1"/>
  <c r="A23" i="48"/>
  <c r="B22" i="48"/>
  <c r="B163" i="48" s="1"/>
  <c r="A22" i="48"/>
  <c r="D22" i="48" s="1"/>
  <c r="B21" i="48"/>
  <c r="B146" i="48" s="1"/>
  <c r="A21" i="48"/>
  <c r="B20" i="48"/>
  <c r="B119" i="48" s="1"/>
  <c r="A20" i="48"/>
  <c r="B19" i="48"/>
  <c r="B102" i="48" s="1"/>
  <c r="A19" i="48"/>
  <c r="B18" i="48"/>
  <c r="B80" i="48" s="1"/>
  <c r="A18" i="48"/>
  <c r="B17" i="48"/>
  <c r="B33" i="48" s="1"/>
  <c r="A17" i="48"/>
  <c r="A16" i="48"/>
  <c r="B11" i="48"/>
  <c r="C271" i="47"/>
  <c r="B254" i="47"/>
  <c r="B253" i="47"/>
  <c r="B252" i="47"/>
  <c r="B115" i="47"/>
  <c r="B114" i="47"/>
  <c r="B113" i="47"/>
  <c r="F26" i="47"/>
  <c r="H26" i="47" s="1"/>
  <c r="B26" i="47"/>
  <c r="B241" i="47" s="1"/>
  <c r="A26" i="47"/>
  <c r="F25" i="47"/>
  <c r="H25" i="47" s="1"/>
  <c r="B25" i="47"/>
  <c r="B218" i="47" s="1"/>
  <c r="A25" i="47"/>
  <c r="F24" i="47"/>
  <c r="H24" i="47" s="1"/>
  <c r="B24" i="47"/>
  <c r="B203" i="47" s="1"/>
  <c r="A24" i="47"/>
  <c r="B23" i="47"/>
  <c r="B179" i="47" s="1"/>
  <c r="A23" i="47"/>
  <c r="B22" i="47"/>
  <c r="B163" i="47" s="1"/>
  <c r="A22" i="47"/>
  <c r="D22" i="47" s="1"/>
  <c r="B21" i="47"/>
  <c r="B146" i="47" s="1"/>
  <c r="A21" i="47"/>
  <c r="B20" i="47"/>
  <c r="B119" i="47" s="1"/>
  <c r="A20" i="47"/>
  <c r="B19" i="47"/>
  <c r="B102" i="47" s="1"/>
  <c r="A19" i="47"/>
  <c r="B18" i="47"/>
  <c r="B80" i="47" s="1"/>
  <c r="A18" i="47"/>
  <c r="B17" i="47"/>
  <c r="B33" i="47" s="1"/>
  <c r="A17" i="47"/>
  <c r="A16" i="47"/>
  <c r="B11" i="47"/>
  <c r="C271" i="46"/>
  <c r="B254" i="46"/>
  <c r="B253" i="46"/>
  <c r="B252" i="46"/>
  <c r="B115" i="46"/>
  <c r="B114" i="46"/>
  <c r="B113" i="46"/>
  <c r="F26" i="46"/>
  <c r="H26" i="46" s="1"/>
  <c r="B26" i="46"/>
  <c r="B241" i="46" s="1"/>
  <c r="A26" i="46"/>
  <c r="F25" i="46"/>
  <c r="H25" i="46" s="1"/>
  <c r="B25" i="46"/>
  <c r="B218" i="46" s="1"/>
  <c r="A25" i="46"/>
  <c r="F24" i="46"/>
  <c r="H24" i="46" s="1"/>
  <c r="B24" i="46"/>
  <c r="B203" i="46" s="1"/>
  <c r="A24" i="46"/>
  <c r="B23" i="46"/>
  <c r="B179" i="46" s="1"/>
  <c r="A23" i="46"/>
  <c r="B22" i="46"/>
  <c r="B163" i="46" s="1"/>
  <c r="A22" i="46"/>
  <c r="D22" i="46" s="1"/>
  <c r="B21" i="46"/>
  <c r="B146" i="46" s="1"/>
  <c r="A21" i="46"/>
  <c r="B20" i="46"/>
  <c r="B119" i="46" s="1"/>
  <c r="A20" i="46"/>
  <c r="B19" i="46"/>
  <c r="B102" i="46" s="1"/>
  <c r="A19" i="46"/>
  <c r="B18" i="46"/>
  <c r="B80" i="46" s="1"/>
  <c r="A18" i="46"/>
  <c r="B17" i="46"/>
  <c r="B33" i="46" s="1"/>
  <c r="A17" i="46"/>
  <c r="A16" i="46"/>
  <c r="B11" i="46"/>
  <c r="C266" i="45"/>
  <c r="B249" i="45"/>
  <c r="B248" i="45"/>
  <c r="B247" i="45"/>
  <c r="B110" i="45"/>
  <c r="B109" i="45"/>
  <c r="B108" i="45"/>
  <c r="F26" i="45"/>
  <c r="H26" i="45" s="1"/>
  <c r="B26" i="45"/>
  <c r="B236" i="45" s="1"/>
  <c r="A26" i="45"/>
  <c r="F25" i="45"/>
  <c r="H25" i="45" s="1"/>
  <c r="B25" i="45"/>
  <c r="B213" i="45" s="1"/>
  <c r="A25" i="45"/>
  <c r="F24" i="45"/>
  <c r="H24" i="45" s="1"/>
  <c r="B24" i="45"/>
  <c r="B198" i="45" s="1"/>
  <c r="A24" i="45"/>
  <c r="B23" i="45"/>
  <c r="B174" i="45" s="1"/>
  <c r="A23" i="45"/>
  <c r="B22" i="45"/>
  <c r="B158" i="45" s="1"/>
  <c r="A22" i="45"/>
  <c r="D22" i="45" s="1"/>
  <c r="B21" i="45"/>
  <c r="B141" i="45" s="1"/>
  <c r="A21" i="45"/>
  <c r="B20" i="45"/>
  <c r="B114" i="45" s="1"/>
  <c r="A20" i="45"/>
  <c r="B19" i="45"/>
  <c r="B97" i="45" s="1"/>
  <c r="A19" i="45"/>
  <c r="B18" i="45"/>
  <c r="B75" i="45" s="1"/>
  <c r="A18" i="45"/>
  <c r="B17" i="45"/>
  <c r="B33" i="45" s="1"/>
  <c r="A17" i="45"/>
  <c r="A16" i="45"/>
  <c r="B11" i="45"/>
  <c r="C271" i="44"/>
  <c r="B254" i="44"/>
  <c r="B253" i="44"/>
  <c r="B252" i="44"/>
  <c r="B115" i="44"/>
  <c r="B114" i="44"/>
  <c r="B113" i="44"/>
  <c r="F26" i="44"/>
  <c r="H26" i="44" s="1"/>
  <c r="B26" i="44"/>
  <c r="B241" i="44" s="1"/>
  <c r="A26" i="44"/>
  <c r="F25" i="44"/>
  <c r="H25" i="44" s="1"/>
  <c r="B25" i="44"/>
  <c r="B218" i="44" s="1"/>
  <c r="A25" i="44"/>
  <c r="F24" i="44"/>
  <c r="H24" i="44" s="1"/>
  <c r="B24" i="44"/>
  <c r="B203" i="44" s="1"/>
  <c r="A24" i="44"/>
  <c r="B23" i="44"/>
  <c r="B179" i="44" s="1"/>
  <c r="A23" i="44"/>
  <c r="B22" i="44"/>
  <c r="B163" i="44" s="1"/>
  <c r="A22" i="44"/>
  <c r="D22" i="44" s="1"/>
  <c r="B21" i="44"/>
  <c r="B146" i="44" s="1"/>
  <c r="A21" i="44"/>
  <c r="B20" i="44"/>
  <c r="B119" i="44" s="1"/>
  <c r="A20" i="44"/>
  <c r="B19" i="44"/>
  <c r="B102" i="44" s="1"/>
  <c r="A19" i="44"/>
  <c r="B18" i="44"/>
  <c r="B80" i="44" s="1"/>
  <c r="A18" i="44"/>
  <c r="B17" i="44"/>
  <c r="B33" i="44" s="1"/>
  <c r="A17" i="44"/>
  <c r="A16" i="44"/>
  <c r="B11" i="44"/>
  <c r="C271" i="43"/>
  <c r="B254" i="43"/>
  <c r="B253" i="43"/>
  <c r="B252" i="43"/>
  <c r="B115" i="43"/>
  <c r="B114" i="43"/>
  <c r="B113" i="43"/>
  <c r="F26" i="43"/>
  <c r="H26" i="43" s="1"/>
  <c r="B26" i="43"/>
  <c r="B241" i="43" s="1"/>
  <c r="A26" i="43"/>
  <c r="F25" i="43"/>
  <c r="H25" i="43" s="1"/>
  <c r="B25" i="43"/>
  <c r="B218" i="43" s="1"/>
  <c r="A25" i="43"/>
  <c r="F24" i="43"/>
  <c r="H24" i="43" s="1"/>
  <c r="B24" i="43"/>
  <c r="B203" i="43" s="1"/>
  <c r="A24" i="43"/>
  <c r="B23" i="43"/>
  <c r="B179" i="43" s="1"/>
  <c r="A23" i="43"/>
  <c r="B22" i="43"/>
  <c r="B163" i="43" s="1"/>
  <c r="A22" i="43"/>
  <c r="I19" i="10" s="1"/>
  <c r="B21" i="43"/>
  <c r="B146" i="43" s="1"/>
  <c r="A21" i="43"/>
  <c r="B20" i="43"/>
  <c r="B119" i="43" s="1"/>
  <c r="A20" i="43"/>
  <c r="B19" i="43"/>
  <c r="B102" i="43" s="1"/>
  <c r="A19" i="43"/>
  <c r="B18" i="43"/>
  <c r="B80" i="43" s="1"/>
  <c r="A18" i="43"/>
  <c r="B17" i="43"/>
  <c r="B33" i="43" s="1"/>
  <c r="A17" i="43"/>
  <c r="A16" i="43"/>
  <c r="B11" i="43"/>
  <c r="C271" i="42"/>
  <c r="B254" i="42"/>
  <c r="B253" i="42"/>
  <c r="B252" i="42"/>
  <c r="B115" i="42"/>
  <c r="B114" i="42"/>
  <c r="B113" i="42"/>
  <c r="F26" i="42"/>
  <c r="H26" i="42" s="1"/>
  <c r="B26" i="42"/>
  <c r="B241" i="42" s="1"/>
  <c r="A26" i="42"/>
  <c r="F25" i="42"/>
  <c r="H25" i="42" s="1"/>
  <c r="B25" i="42"/>
  <c r="B218" i="42" s="1"/>
  <c r="A25" i="42"/>
  <c r="F24" i="42"/>
  <c r="H24" i="42" s="1"/>
  <c r="B24" i="42"/>
  <c r="B203" i="42" s="1"/>
  <c r="A24" i="42"/>
  <c r="B23" i="42"/>
  <c r="B179" i="42" s="1"/>
  <c r="A23" i="42"/>
  <c r="B22" i="42"/>
  <c r="B163" i="42" s="1"/>
  <c r="A22" i="42"/>
  <c r="H19" i="10" s="1"/>
  <c r="B21" i="42"/>
  <c r="B146" i="42" s="1"/>
  <c r="A21" i="42"/>
  <c r="B20" i="42"/>
  <c r="B119" i="42" s="1"/>
  <c r="A20" i="42"/>
  <c r="B19" i="42"/>
  <c r="B102" i="42" s="1"/>
  <c r="A19" i="42"/>
  <c r="B18" i="42"/>
  <c r="B80" i="42" s="1"/>
  <c r="A18" i="42"/>
  <c r="B17" i="42"/>
  <c r="B33" i="42" s="1"/>
  <c r="A17" i="42"/>
  <c r="A16" i="42"/>
  <c r="B11" i="42"/>
  <c r="C271" i="41"/>
  <c r="B254" i="41"/>
  <c r="B253" i="41"/>
  <c r="B252" i="41"/>
  <c r="B115" i="41"/>
  <c r="B114" i="41"/>
  <c r="B113" i="41"/>
  <c r="F26" i="41"/>
  <c r="H26" i="41" s="1"/>
  <c r="B26" i="41"/>
  <c r="B241" i="41" s="1"/>
  <c r="A26" i="41"/>
  <c r="F25" i="41"/>
  <c r="H25" i="41" s="1"/>
  <c r="B25" i="41"/>
  <c r="B218" i="41" s="1"/>
  <c r="A25" i="41"/>
  <c r="F24" i="41"/>
  <c r="H24" i="41" s="1"/>
  <c r="B24" i="41"/>
  <c r="B203" i="41" s="1"/>
  <c r="A24" i="41"/>
  <c r="B23" i="41"/>
  <c r="B179" i="41" s="1"/>
  <c r="A23" i="41"/>
  <c r="B22" i="41"/>
  <c r="B163" i="41" s="1"/>
  <c r="A22" i="41"/>
  <c r="G19" i="10" s="1"/>
  <c r="B21" i="41"/>
  <c r="B146" i="41" s="1"/>
  <c r="A21" i="41"/>
  <c r="B20" i="41"/>
  <c r="B119" i="41" s="1"/>
  <c r="A20" i="41"/>
  <c r="B19" i="41"/>
  <c r="B102" i="41" s="1"/>
  <c r="A19" i="41"/>
  <c r="B18" i="41"/>
  <c r="B80" i="41" s="1"/>
  <c r="A18" i="41"/>
  <c r="B17" i="41"/>
  <c r="B33" i="41" s="1"/>
  <c r="A17" i="41"/>
  <c r="A16" i="41"/>
  <c r="B11" i="41"/>
  <c r="C271" i="40"/>
  <c r="B254" i="40"/>
  <c r="B253" i="40"/>
  <c r="B252" i="40"/>
  <c r="B115" i="40"/>
  <c r="B114" i="40"/>
  <c r="B113" i="40"/>
  <c r="F26" i="40"/>
  <c r="H26" i="40" s="1"/>
  <c r="B26" i="40"/>
  <c r="B241" i="40" s="1"/>
  <c r="A26" i="40"/>
  <c r="F25" i="40"/>
  <c r="H25" i="40" s="1"/>
  <c r="B25" i="40"/>
  <c r="B218" i="40" s="1"/>
  <c r="A25" i="40"/>
  <c r="F24" i="40"/>
  <c r="H24" i="40" s="1"/>
  <c r="B24" i="40"/>
  <c r="B203" i="40" s="1"/>
  <c r="A24" i="40"/>
  <c r="B23" i="40"/>
  <c r="B179" i="40" s="1"/>
  <c r="A23" i="40"/>
  <c r="B22" i="40"/>
  <c r="B163" i="40" s="1"/>
  <c r="A22" i="40"/>
  <c r="D22" i="40" s="1"/>
  <c r="B21" i="40"/>
  <c r="B146" i="40" s="1"/>
  <c r="A21" i="40"/>
  <c r="B20" i="40"/>
  <c r="B119" i="40" s="1"/>
  <c r="A20" i="40"/>
  <c r="B19" i="40"/>
  <c r="B102" i="40" s="1"/>
  <c r="A19" i="40"/>
  <c r="B18" i="40"/>
  <c r="B80" i="40" s="1"/>
  <c r="A18" i="40"/>
  <c r="B17" i="40"/>
  <c r="B33" i="40" s="1"/>
  <c r="A17" i="40"/>
  <c r="A16" i="40"/>
  <c r="B11" i="40"/>
  <c r="C271" i="39"/>
  <c r="B254" i="39"/>
  <c r="B253" i="39"/>
  <c r="B252" i="39"/>
  <c r="B115" i="39"/>
  <c r="B114" i="39"/>
  <c r="B113" i="39"/>
  <c r="F26" i="39"/>
  <c r="H26" i="39" s="1"/>
  <c r="B26" i="39"/>
  <c r="B241" i="39" s="1"/>
  <c r="A26" i="39"/>
  <c r="F25" i="39"/>
  <c r="H25" i="39" s="1"/>
  <c r="B25" i="39"/>
  <c r="B218" i="39" s="1"/>
  <c r="A25" i="39"/>
  <c r="F24" i="39"/>
  <c r="H24" i="39" s="1"/>
  <c r="B24" i="39"/>
  <c r="B203" i="39" s="1"/>
  <c r="A24" i="39"/>
  <c r="B23" i="39"/>
  <c r="B179" i="39" s="1"/>
  <c r="A23" i="39"/>
  <c r="B22" i="39"/>
  <c r="B163" i="39" s="1"/>
  <c r="A22" i="39"/>
  <c r="D22" i="39" s="1"/>
  <c r="B21" i="39"/>
  <c r="B146" i="39" s="1"/>
  <c r="A21" i="39"/>
  <c r="B20" i="39"/>
  <c r="B119" i="39" s="1"/>
  <c r="A20" i="39"/>
  <c r="B19" i="39"/>
  <c r="B102" i="39" s="1"/>
  <c r="A19" i="39"/>
  <c r="B18" i="39"/>
  <c r="B80" i="39" s="1"/>
  <c r="A18" i="39"/>
  <c r="B17" i="39"/>
  <c r="B33" i="39" s="1"/>
  <c r="A17" i="39"/>
  <c r="A16" i="39"/>
  <c r="B11" i="39"/>
  <c r="C271" i="38"/>
  <c r="B254" i="38"/>
  <c r="B253" i="38"/>
  <c r="B252" i="38"/>
  <c r="B179" i="38"/>
  <c r="B115" i="38"/>
  <c r="B114" i="38"/>
  <c r="B113" i="38"/>
  <c r="F26" i="38"/>
  <c r="H26" i="38" s="1"/>
  <c r="B26" i="38"/>
  <c r="B241" i="38" s="1"/>
  <c r="A26" i="38"/>
  <c r="F25" i="38"/>
  <c r="H25" i="38" s="1"/>
  <c r="B25" i="38"/>
  <c r="B218" i="38" s="1"/>
  <c r="A25" i="38"/>
  <c r="F24" i="38"/>
  <c r="H24" i="38" s="1"/>
  <c r="B24" i="38"/>
  <c r="B203" i="38" s="1"/>
  <c r="A24" i="38"/>
  <c r="B23" i="38"/>
  <c r="A23" i="38"/>
  <c r="B22" i="38"/>
  <c r="B163" i="38" s="1"/>
  <c r="A22" i="38"/>
  <c r="D22" i="38" s="1"/>
  <c r="B21" i="38"/>
  <c r="B146" i="38" s="1"/>
  <c r="A21" i="38"/>
  <c r="B20" i="38"/>
  <c r="B119" i="38" s="1"/>
  <c r="A20" i="38"/>
  <c r="B19" i="38"/>
  <c r="B102" i="38" s="1"/>
  <c r="A19" i="38"/>
  <c r="B18" i="38"/>
  <c r="B80" i="38" s="1"/>
  <c r="A18" i="38"/>
  <c r="B17" i="38"/>
  <c r="B33" i="38" s="1"/>
  <c r="A17" i="38"/>
  <c r="A16" i="38"/>
  <c r="B11" i="38"/>
  <c r="C271" i="37"/>
  <c r="B254" i="37"/>
  <c r="B253" i="37"/>
  <c r="B252" i="37"/>
  <c r="B115" i="37"/>
  <c r="B114" i="37"/>
  <c r="B113" i="37"/>
  <c r="F26" i="37"/>
  <c r="H26" i="37" s="1"/>
  <c r="B26" i="37"/>
  <c r="B241" i="37" s="1"/>
  <c r="A26" i="37"/>
  <c r="F25" i="37"/>
  <c r="H25" i="37" s="1"/>
  <c r="B25" i="37"/>
  <c r="B218" i="37" s="1"/>
  <c r="A25" i="37"/>
  <c r="F24" i="37"/>
  <c r="H24" i="37" s="1"/>
  <c r="B24" i="37"/>
  <c r="B203" i="37" s="1"/>
  <c r="A24" i="37"/>
  <c r="B23" i="37"/>
  <c r="B179" i="37" s="1"/>
  <c r="A23" i="37"/>
  <c r="B22" i="37"/>
  <c r="B163" i="37" s="1"/>
  <c r="A22" i="37"/>
  <c r="D22" i="37" s="1"/>
  <c r="B21" i="37"/>
  <c r="B146" i="37" s="1"/>
  <c r="A21" i="37"/>
  <c r="B20" i="37"/>
  <c r="B119" i="37" s="1"/>
  <c r="A20" i="37"/>
  <c r="B19" i="37"/>
  <c r="B102" i="37" s="1"/>
  <c r="A19" i="37"/>
  <c r="B18" i="37"/>
  <c r="B80" i="37" s="1"/>
  <c r="A18" i="37"/>
  <c r="B17" i="37"/>
  <c r="B33" i="37" s="1"/>
  <c r="A17" i="37"/>
  <c r="A16" i="37"/>
  <c r="B11" i="37"/>
  <c r="B11" i="36"/>
  <c r="C271" i="36"/>
  <c r="B254" i="36"/>
  <c r="B253" i="36"/>
  <c r="B252" i="36"/>
  <c r="B115" i="36"/>
  <c r="B114" i="36"/>
  <c r="B113" i="36"/>
  <c r="F26" i="36"/>
  <c r="H26" i="36" s="1"/>
  <c r="B26" i="36"/>
  <c r="B241" i="36" s="1"/>
  <c r="A26" i="36"/>
  <c r="F25" i="36"/>
  <c r="H25" i="36" s="1"/>
  <c r="B25" i="36"/>
  <c r="B218" i="36" s="1"/>
  <c r="A25" i="36"/>
  <c r="F24" i="36"/>
  <c r="H24" i="36" s="1"/>
  <c r="B24" i="36"/>
  <c r="B203" i="36" s="1"/>
  <c r="A24" i="36"/>
  <c r="B23" i="36"/>
  <c r="B179" i="36" s="1"/>
  <c r="A23" i="36"/>
  <c r="B22" i="36"/>
  <c r="B163" i="36" s="1"/>
  <c r="A22" i="36"/>
  <c r="B21" i="36"/>
  <c r="B146" i="36" s="1"/>
  <c r="A21" i="36"/>
  <c r="B20" i="36"/>
  <c r="B119" i="36" s="1"/>
  <c r="A20" i="36"/>
  <c r="B19" i="36"/>
  <c r="B102" i="36" s="1"/>
  <c r="A19" i="36"/>
  <c r="B18" i="36"/>
  <c r="B80" i="36" s="1"/>
  <c r="A18" i="36"/>
  <c r="B17" i="36"/>
  <c r="B33" i="36" s="1"/>
  <c r="A17" i="36"/>
  <c r="A16" i="36"/>
  <c r="A241" i="54" l="1"/>
  <c r="C253" i="54" s="1"/>
  <c r="A241" i="53"/>
  <c r="C252" i="53" s="1"/>
  <c r="A241" i="52"/>
  <c r="B242" i="52" s="1"/>
  <c r="A119" i="51"/>
  <c r="A179" i="50"/>
  <c r="E191" i="50" s="1"/>
  <c r="A203" i="49"/>
  <c r="I212" i="49" s="1"/>
  <c r="A218" i="48"/>
  <c r="F224" i="48" s="1"/>
  <c r="A241" i="47"/>
  <c r="B242" i="47" s="1"/>
  <c r="A218" i="46"/>
  <c r="F235" i="46" s="1"/>
  <c r="A213" i="45"/>
  <c r="F228" i="45" s="1"/>
  <c r="A241" i="38"/>
  <c r="C252" i="38" s="1"/>
  <c r="A241" i="40"/>
  <c r="C254" i="40" s="1"/>
  <c r="A119" i="39"/>
  <c r="E137" i="39" s="1"/>
  <c r="A241" i="44"/>
  <c r="B242" i="44" s="1"/>
  <c r="A241" i="43"/>
  <c r="B242" i="43" s="1"/>
  <c r="A33" i="42"/>
  <c r="A146" i="41"/>
  <c r="E158" i="41" s="1"/>
  <c r="A179" i="42"/>
  <c r="E192" i="42" s="1"/>
  <c r="A163" i="41"/>
  <c r="E175" i="41" s="1"/>
  <c r="A179" i="41"/>
  <c r="E195" i="41" s="1"/>
  <c r="A102" i="53"/>
  <c r="C114" i="53" s="1"/>
  <c r="A80" i="43"/>
  <c r="G92" i="43" s="1"/>
  <c r="A119" i="48"/>
  <c r="A119" i="46"/>
  <c r="A80" i="42"/>
  <c r="G86" i="42" s="1"/>
  <c r="J19" i="10"/>
  <c r="A80" i="48"/>
  <c r="G97" i="48" s="1"/>
  <c r="A179" i="53"/>
  <c r="E189" i="53" s="1"/>
  <c r="A102" i="46"/>
  <c r="A218" i="53"/>
  <c r="F227" i="53" s="1"/>
  <c r="A102" i="42"/>
  <c r="A33" i="53"/>
  <c r="A163" i="43"/>
  <c r="E170" i="43" s="1"/>
  <c r="A80" i="53"/>
  <c r="G92" i="53" s="1"/>
  <c r="A146" i="42"/>
  <c r="E156" i="42" s="1"/>
  <c r="A218" i="41"/>
  <c r="F233" i="41" s="1"/>
  <c r="A80" i="47"/>
  <c r="G97" i="47" s="1"/>
  <c r="A146" i="48"/>
  <c r="E157" i="48" s="1"/>
  <c r="A102" i="41"/>
  <c r="A163" i="53"/>
  <c r="E170" i="53" s="1"/>
  <c r="D22" i="50"/>
  <c r="A163" i="39"/>
  <c r="E170" i="39" s="1"/>
  <c r="A163" i="48"/>
  <c r="B164" i="48" s="1"/>
  <c r="A179" i="44"/>
  <c r="E186" i="44" s="1"/>
  <c r="A33" i="48"/>
  <c r="F237" i="48"/>
  <c r="A102" i="54"/>
  <c r="K19" i="10"/>
  <c r="A163" i="46"/>
  <c r="E175" i="46" s="1"/>
  <c r="A218" i="47"/>
  <c r="F223" i="47" s="1"/>
  <c r="A119" i="49"/>
  <c r="A33" i="51"/>
  <c r="L19" i="10"/>
  <c r="A119" i="43"/>
  <c r="A218" i="43"/>
  <c r="F224" i="43" s="1"/>
  <c r="A102" i="44"/>
  <c r="C113" i="44" s="1"/>
  <c r="A119" i="47"/>
  <c r="A218" i="49"/>
  <c r="F223" i="49" s="1"/>
  <c r="A80" i="51"/>
  <c r="G85" i="51" s="1"/>
  <c r="A119" i="53"/>
  <c r="A146" i="53"/>
  <c r="E153" i="53" s="1"/>
  <c r="M19" i="10"/>
  <c r="A80" i="50"/>
  <c r="G95" i="50" s="1"/>
  <c r="N19" i="10"/>
  <c r="A80" i="52"/>
  <c r="B81" i="52" s="1"/>
  <c r="A33" i="54"/>
  <c r="O19" i="10"/>
  <c r="A218" i="44"/>
  <c r="F235" i="44" s="1"/>
  <c r="A146" i="50"/>
  <c r="E155" i="50" s="1"/>
  <c r="A146" i="54"/>
  <c r="E155" i="54" s="1"/>
  <c r="P19" i="10"/>
  <c r="D22" i="41"/>
  <c r="A102" i="43"/>
  <c r="A146" i="43"/>
  <c r="E158" i="43" s="1"/>
  <c r="A33" i="47"/>
  <c r="A102" i="47"/>
  <c r="D22" i="49"/>
  <c r="Q19" i="10"/>
  <c r="A102" i="39"/>
  <c r="C115" i="39" s="1"/>
  <c r="D22" i="42"/>
  <c r="A179" i="43"/>
  <c r="E186" i="43" s="1"/>
  <c r="A33" i="44"/>
  <c r="A146" i="44"/>
  <c r="E159" i="44" s="1"/>
  <c r="A163" i="51"/>
  <c r="B164" i="51" s="1"/>
  <c r="A179" i="54"/>
  <c r="B180" i="54" s="1"/>
  <c r="C252" i="47"/>
  <c r="A179" i="52"/>
  <c r="E192" i="52" s="1"/>
  <c r="A158" i="45"/>
  <c r="E170" i="45" s="1"/>
  <c r="A102" i="52"/>
  <c r="C113" i="52" s="1"/>
  <c r="T19" i="10"/>
  <c r="A80" i="40"/>
  <c r="B81" i="40" s="1"/>
  <c r="E194" i="53"/>
  <c r="U19" i="10"/>
  <c r="A179" i="47"/>
  <c r="E187" i="47" s="1"/>
  <c r="F19" i="10"/>
  <c r="V19" i="10"/>
  <c r="A33" i="43"/>
  <c r="A146" i="47"/>
  <c r="E153" i="47" s="1"/>
  <c r="A146" i="51"/>
  <c r="E159" i="51" s="1"/>
  <c r="A80" i="54"/>
  <c r="G96" i="54" s="1"/>
  <c r="W19" i="10"/>
  <c r="D22" i="43"/>
  <c r="A80" i="46"/>
  <c r="B81" i="46" s="1"/>
  <c r="A218" i="54"/>
  <c r="F229" i="54" s="1"/>
  <c r="A80" i="44"/>
  <c r="G87" i="44" s="1"/>
  <c r="A33" i="52"/>
  <c r="A146" i="52"/>
  <c r="E159" i="52" s="1"/>
  <c r="A163" i="54"/>
  <c r="E170" i="54" s="1"/>
  <c r="E19" i="10"/>
  <c r="C254" i="54"/>
  <c r="C252" i="54"/>
  <c r="B242" i="54"/>
  <c r="E192" i="53"/>
  <c r="A119" i="54"/>
  <c r="A203" i="53"/>
  <c r="A203" i="54"/>
  <c r="E192" i="50"/>
  <c r="A198" i="45"/>
  <c r="A236" i="45"/>
  <c r="A102" i="49"/>
  <c r="E193" i="50"/>
  <c r="A241" i="46"/>
  <c r="A203" i="46"/>
  <c r="B219" i="48"/>
  <c r="A163" i="49"/>
  <c r="A33" i="50"/>
  <c r="A119" i="50"/>
  <c r="A241" i="50"/>
  <c r="A203" i="50"/>
  <c r="A163" i="50"/>
  <c r="A218" i="50"/>
  <c r="A114" i="45"/>
  <c r="F234" i="48"/>
  <c r="F233" i="48"/>
  <c r="A102" i="50"/>
  <c r="A33" i="46"/>
  <c r="A179" i="46"/>
  <c r="A75" i="45"/>
  <c r="A146" i="49"/>
  <c r="A80" i="49"/>
  <c r="A33" i="49"/>
  <c r="A33" i="45"/>
  <c r="A174" i="45"/>
  <c r="F230" i="48"/>
  <c r="A179" i="49"/>
  <c r="A141" i="45"/>
  <c r="A97" i="45"/>
  <c r="A146" i="46"/>
  <c r="F237" i="47"/>
  <c r="F232" i="48"/>
  <c r="A241" i="49"/>
  <c r="A203" i="48"/>
  <c r="A241" i="48"/>
  <c r="A119" i="52"/>
  <c r="A179" i="51"/>
  <c r="A102" i="51"/>
  <c r="A218" i="51"/>
  <c r="A218" i="52"/>
  <c r="A203" i="51"/>
  <c r="A241" i="51"/>
  <c r="A163" i="52"/>
  <c r="A163" i="47"/>
  <c r="A179" i="48"/>
  <c r="A102" i="48"/>
  <c r="A203" i="52"/>
  <c r="A203" i="47"/>
  <c r="A119" i="44"/>
  <c r="A218" i="42"/>
  <c r="A203" i="41"/>
  <c r="A241" i="41"/>
  <c r="A163" i="42"/>
  <c r="A203" i="42"/>
  <c r="A241" i="42"/>
  <c r="A119" i="41"/>
  <c r="A33" i="41"/>
  <c r="A203" i="43"/>
  <c r="A119" i="42"/>
  <c r="A163" i="44"/>
  <c r="A80" i="41"/>
  <c r="A203" i="44"/>
  <c r="E136" i="39"/>
  <c r="A33" i="39"/>
  <c r="A119" i="40"/>
  <c r="A80" i="39"/>
  <c r="A146" i="39"/>
  <c r="A33" i="40"/>
  <c r="A179" i="39"/>
  <c r="A218" i="39"/>
  <c r="A146" i="40"/>
  <c r="A179" i="40"/>
  <c r="A102" i="40"/>
  <c r="A218" i="40"/>
  <c r="A203" i="39"/>
  <c r="A241" i="39"/>
  <c r="A163" i="40"/>
  <c r="A203" i="40"/>
  <c r="A119" i="38"/>
  <c r="A33" i="38"/>
  <c r="A80" i="38"/>
  <c r="A146" i="38"/>
  <c r="A179" i="38"/>
  <c r="A102" i="38"/>
  <c r="A218" i="38"/>
  <c r="A163" i="38"/>
  <c r="A203" i="38"/>
  <c r="A241" i="37"/>
  <c r="A80" i="37"/>
  <c r="A102" i="37"/>
  <c r="A146" i="37"/>
  <c r="A179" i="37"/>
  <c r="A218" i="37"/>
  <c r="A119" i="37"/>
  <c r="A163" i="37"/>
  <c r="A203" i="37"/>
  <c r="A33" i="37"/>
  <c r="A241" i="36"/>
  <c r="A80" i="36"/>
  <c r="A102" i="36"/>
  <c r="A146" i="36"/>
  <c r="A218" i="36"/>
  <c r="A119" i="36"/>
  <c r="A163" i="36"/>
  <c r="A179" i="36"/>
  <c r="A33" i="36"/>
  <c r="A203" i="36"/>
  <c r="C252" i="44" l="1"/>
  <c r="C252" i="43"/>
  <c r="C253" i="43"/>
  <c r="C254" i="43"/>
  <c r="E189" i="41"/>
  <c r="E197" i="41"/>
  <c r="E191" i="41"/>
  <c r="E172" i="41"/>
  <c r="E150" i="41"/>
  <c r="E123" i="54"/>
  <c r="E131" i="54"/>
  <c r="E124" i="54"/>
  <c r="E132" i="54"/>
  <c r="E125" i="54"/>
  <c r="E133" i="54"/>
  <c r="E126" i="54"/>
  <c r="E134" i="54"/>
  <c r="E127" i="54"/>
  <c r="E128" i="54"/>
  <c r="E129" i="54"/>
  <c r="E130" i="54"/>
  <c r="B34" i="54"/>
  <c r="G37" i="54"/>
  <c r="G45" i="54"/>
  <c r="G53" i="54"/>
  <c r="G61" i="54"/>
  <c r="G50" i="54"/>
  <c r="G38" i="54"/>
  <c r="G46" i="54"/>
  <c r="G54" i="54"/>
  <c r="G62" i="54"/>
  <c r="G57" i="54"/>
  <c r="G58" i="54"/>
  <c r="G39" i="54"/>
  <c r="G47" i="54"/>
  <c r="G55" i="54"/>
  <c r="G63" i="54"/>
  <c r="G49" i="54"/>
  <c r="G40" i="54"/>
  <c r="G48" i="54"/>
  <c r="G56" i="54"/>
  <c r="G41" i="54"/>
  <c r="G42" i="54"/>
  <c r="G43" i="54"/>
  <c r="G51" i="54"/>
  <c r="G59" i="54"/>
  <c r="G44" i="54"/>
  <c r="G52" i="54"/>
  <c r="G60" i="54"/>
  <c r="E123" i="53"/>
  <c r="E131" i="53"/>
  <c r="E124" i="53"/>
  <c r="E132" i="53"/>
  <c r="E125" i="53"/>
  <c r="E133" i="53"/>
  <c r="E126" i="53"/>
  <c r="E134" i="53"/>
  <c r="E127" i="53"/>
  <c r="E128" i="53"/>
  <c r="E129" i="53"/>
  <c r="E130" i="53"/>
  <c r="C254" i="53"/>
  <c r="E196" i="53"/>
  <c r="B242" i="53"/>
  <c r="G68" i="53"/>
  <c r="G37" i="53"/>
  <c r="G45" i="53"/>
  <c r="G53" i="53"/>
  <c r="G61" i="53"/>
  <c r="G59" i="53"/>
  <c r="G38" i="53"/>
  <c r="G46" i="53"/>
  <c r="G54" i="53"/>
  <c r="G62" i="53"/>
  <c r="G58" i="53"/>
  <c r="G51" i="53"/>
  <c r="G52" i="53"/>
  <c r="G39" i="53"/>
  <c r="G47" i="53"/>
  <c r="G55" i="53"/>
  <c r="G63" i="53"/>
  <c r="G60" i="53"/>
  <c r="G40" i="53"/>
  <c r="G48" i="53"/>
  <c r="G56" i="53"/>
  <c r="G50" i="53"/>
  <c r="G43" i="53"/>
  <c r="G44" i="53"/>
  <c r="G41" i="53"/>
  <c r="G49" i="53"/>
  <c r="G57" i="53"/>
  <c r="G42" i="53"/>
  <c r="B103" i="53"/>
  <c r="C253" i="53"/>
  <c r="F226" i="53"/>
  <c r="F224" i="53"/>
  <c r="E195" i="53"/>
  <c r="E185" i="53"/>
  <c r="E184" i="53"/>
  <c r="F229" i="53"/>
  <c r="F236" i="53"/>
  <c r="E123" i="52"/>
  <c r="E131" i="52"/>
  <c r="E124" i="52"/>
  <c r="E132" i="52"/>
  <c r="E125" i="52"/>
  <c r="E133" i="52"/>
  <c r="E126" i="52"/>
  <c r="E134" i="52"/>
  <c r="E127" i="52"/>
  <c r="E128" i="52"/>
  <c r="E129" i="52"/>
  <c r="E130" i="52"/>
  <c r="C252" i="52"/>
  <c r="G37" i="52"/>
  <c r="G45" i="52"/>
  <c r="G53" i="52"/>
  <c r="G61" i="52"/>
  <c r="G52" i="52"/>
  <c r="G38" i="52"/>
  <c r="G46" i="52"/>
  <c r="G54" i="52"/>
  <c r="G62" i="52"/>
  <c r="G44" i="52"/>
  <c r="G39" i="52"/>
  <c r="G47" i="52"/>
  <c r="G55" i="52"/>
  <c r="G63" i="52"/>
  <c r="G40" i="52"/>
  <c r="G48" i="52"/>
  <c r="G56" i="52"/>
  <c r="G41" i="52"/>
  <c r="G49" i="52"/>
  <c r="G57" i="52"/>
  <c r="G42" i="52"/>
  <c r="G50" i="52"/>
  <c r="G58" i="52"/>
  <c r="G60" i="52"/>
  <c r="G43" i="52"/>
  <c r="G51" i="52"/>
  <c r="G59" i="52"/>
  <c r="C253" i="52"/>
  <c r="G67" i="52"/>
  <c r="C254" i="52"/>
  <c r="G98" i="52"/>
  <c r="G88" i="52"/>
  <c r="G85" i="52"/>
  <c r="G96" i="52"/>
  <c r="G94" i="52"/>
  <c r="G86" i="52"/>
  <c r="G87" i="52"/>
  <c r="G92" i="52"/>
  <c r="E141" i="51"/>
  <c r="E123" i="51"/>
  <c r="E131" i="51"/>
  <c r="E124" i="51"/>
  <c r="E132" i="51"/>
  <c r="E125" i="51"/>
  <c r="E133" i="51"/>
  <c r="E126" i="51"/>
  <c r="E143" i="51" s="1"/>
  <c r="E134" i="51"/>
  <c r="E127" i="51"/>
  <c r="E128" i="51"/>
  <c r="E129" i="51"/>
  <c r="E130" i="51"/>
  <c r="E135" i="51"/>
  <c r="E136" i="51"/>
  <c r="E137" i="51"/>
  <c r="E138" i="51"/>
  <c r="G64" i="51"/>
  <c r="G37" i="51"/>
  <c r="G45" i="51"/>
  <c r="G53" i="51"/>
  <c r="G61" i="51"/>
  <c r="G42" i="51"/>
  <c r="G38" i="51"/>
  <c r="G46" i="51"/>
  <c r="G54" i="51"/>
  <c r="G62" i="51"/>
  <c r="G49" i="51"/>
  <c r="G58" i="51"/>
  <c r="G39" i="51"/>
  <c r="G47" i="51"/>
  <c r="G55" i="51"/>
  <c r="G63" i="51"/>
  <c r="G41" i="51"/>
  <c r="G50" i="51"/>
  <c r="G40" i="51"/>
  <c r="G48" i="51"/>
  <c r="G56" i="51"/>
  <c r="G57" i="51"/>
  <c r="G43" i="51"/>
  <c r="G51" i="51"/>
  <c r="G59" i="51"/>
  <c r="G44" i="51"/>
  <c r="G52" i="51"/>
  <c r="G60" i="51"/>
  <c r="E139" i="51"/>
  <c r="E140" i="51"/>
  <c r="E142" i="51"/>
  <c r="B120" i="51"/>
  <c r="G74" i="51"/>
  <c r="G73" i="51"/>
  <c r="B34" i="51"/>
  <c r="G71" i="51"/>
  <c r="E194" i="50"/>
  <c r="E198" i="50"/>
  <c r="E125" i="50"/>
  <c r="E133" i="50"/>
  <c r="E126" i="50"/>
  <c r="E134" i="50"/>
  <c r="E127" i="50"/>
  <c r="E128" i="50"/>
  <c r="E129" i="50"/>
  <c r="E130" i="50"/>
  <c r="E131" i="50"/>
  <c r="E132" i="50"/>
  <c r="E199" i="50"/>
  <c r="E188" i="50"/>
  <c r="G37" i="50"/>
  <c r="G45" i="50"/>
  <c r="G53" i="50"/>
  <c r="G61" i="50"/>
  <c r="G58" i="50"/>
  <c r="G59" i="50"/>
  <c r="G60" i="50"/>
  <c r="G38" i="50"/>
  <c r="G46" i="50"/>
  <c r="G54" i="50"/>
  <c r="G62" i="50"/>
  <c r="G57" i="50"/>
  <c r="G39" i="50"/>
  <c r="G47" i="50"/>
  <c r="G55" i="50"/>
  <c r="G63" i="50"/>
  <c r="G49" i="50"/>
  <c r="G50" i="50"/>
  <c r="G51" i="50"/>
  <c r="G52" i="50"/>
  <c r="G40" i="50"/>
  <c r="G48" i="50"/>
  <c r="G56" i="50"/>
  <c r="G41" i="50"/>
  <c r="G42" i="50"/>
  <c r="G43" i="50"/>
  <c r="G44" i="50"/>
  <c r="E196" i="50"/>
  <c r="G85" i="50"/>
  <c r="E185" i="50"/>
  <c r="E197" i="50"/>
  <c r="E184" i="50"/>
  <c r="E187" i="50"/>
  <c r="E195" i="50"/>
  <c r="E189" i="50"/>
  <c r="B180" i="50"/>
  <c r="E190" i="50"/>
  <c r="E186" i="50"/>
  <c r="E183" i="50"/>
  <c r="G92" i="50"/>
  <c r="G84" i="50"/>
  <c r="G98" i="50"/>
  <c r="E137" i="49"/>
  <c r="E123" i="49"/>
  <c r="E131" i="49"/>
  <c r="E124" i="49"/>
  <c r="E132" i="49"/>
  <c r="E125" i="49"/>
  <c r="E133" i="49"/>
  <c r="E126" i="49"/>
  <c r="E134" i="49"/>
  <c r="E127" i="49"/>
  <c r="E128" i="49"/>
  <c r="E129" i="49"/>
  <c r="E130" i="49"/>
  <c r="G37" i="49"/>
  <c r="G45" i="49"/>
  <c r="G53" i="49"/>
  <c r="G61" i="49"/>
  <c r="G38" i="49"/>
  <c r="G46" i="49"/>
  <c r="G54" i="49"/>
  <c r="G62" i="49"/>
  <c r="G39" i="49"/>
  <c r="G47" i="49"/>
  <c r="G55" i="49"/>
  <c r="G63" i="49"/>
  <c r="G50" i="49"/>
  <c r="G51" i="49"/>
  <c r="G52" i="49"/>
  <c r="G40" i="49"/>
  <c r="G48" i="49"/>
  <c r="G56" i="49"/>
  <c r="G58" i="49"/>
  <c r="G43" i="49"/>
  <c r="G44" i="49"/>
  <c r="G41" i="49"/>
  <c r="G49" i="49"/>
  <c r="G57" i="49"/>
  <c r="G42" i="49"/>
  <c r="G59" i="49"/>
  <c r="G60" i="49"/>
  <c r="I213" i="49"/>
  <c r="I214" i="49"/>
  <c r="I210" i="49"/>
  <c r="B204" i="49"/>
  <c r="I207" i="49"/>
  <c r="I208" i="49"/>
  <c r="I209" i="49"/>
  <c r="I211" i="49"/>
  <c r="E135" i="49"/>
  <c r="F237" i="49"/>
  <c r="E138" i="49"/>
  <c r="F227" i="49"/>
  <c r="E139" i="49"/>
  <c r="B120" i="49"/>
  <c r="E142" i="49"/>
  <c r="E141" i="48"/>
  <c r="E123" i="48"/>
  <c r="E131" i="48"/>
  <c r="E124" i="48"/>
  <c r="E132" i="48"/>
  <c r="E125" i="48"/>
  <c r="E133" i="48"/>
  <c r="E126" i="48"/>
  <c r="E134" i="48"/>
  <c r="E127" i="48"/>
  <c r="E128" i="48"/>
  <c r="E129" i="48"/>
  <c r="E130" i="48"/>
  <c r="F223" i="48"/>
  <c r="G76" i="48"/>
  <c r="G37" i="48"/>
  <c r="G45" i="48"/>
  <c r="G53" i="48"/>
  <c r="G61" i="48"/>
  <c r="G38" i="48"/>
  <c r="G46" i="48"/>
  <c r="G54" i="48"/>
  <c r="G62" i="48"/>
  <c r="G44" i="48"/>
  <c r="G39" i="48"/>
  <c r="G47" i="48"/>
  <c r="G55" i="48"/>
  <c r="G63" i="48"/>
  <c r="G58" i="48"/>
  <c r="G59" i="48"/>
  <c r="G60" i="48"/>
  <c r="G40" i="48"/>
  <c r="G48" i="48"/>
  <c r="G56" i="48"/>
  <c r="G50" i="48"/>
  <c r="G51" i="48"/>
  <c r="G52" i="48"/>
  <c r="G41" i="48"/>
  <c r="G49" i="48"/>
  <c r="G57" i="48"/>
  <c r="G42" i="48"/>
  <c r="G43" i="48"/>
  <c r="F235" i="48"/>
  <c r="F227" i="48"/>
  <c r="F236" i="48"/>
  <c r="F229" i="48"/>
  <c r="F231" i="48"/>
  <c r="F228" i="48"/>
  <c r="F226" i="48"/>
  <c r="F225" i="48"/>
  <c r="F222" i="48"/>
  <c r="E168" i="48"/>
  <c r="E153" i="48"/>
  <c r="E156" i="48"/>
  <c r="B147" i="48"/>
  <c r="E155" i="48"/>
  <c r="E167" i="48"/>
  <c r="E158" i="48"/>
  <c r="C253" i="47"/>
  <c r="E139" i="47"/>
  <c r="E123" i="47"/>
  <c r="E131" i="47"/>
  <c r="E124" i="47"/>
  <c r="E132" i="47"/>
  <c r="E125" i="47"/>
  <c r="E133" i="47"/>
  <c r="E126" i="47"/>
  <c r="E134" i="47"/>
  <c r="E127" i="47"/>
  <c r="E135" i="47"/>
  <c r="E128" i="47"/>
  <c r="E129" i="47"/>
  <c r="E130" i="47"/>
  <c r="B34" i="47"/>
  <c r="G37" i="47"/>
  <c r="G45" i="47"/>
  <c r="G53" i="47"/>
  <c r="G61" i="47"/>
  <c r="G48" i="47"/>
  <c r="G56" i="47"/>
  <c r="G38" i="47"/>
  <c r="G46" i="47"/>
  <c r="G54" i="47"/>
  <c r="G62" i="47"/>
  <c r="G40" i="47"/>
  <c r="G52" i="47"/>
  <c r="G39" i="47"/>
  <c r="G47" i="47"/>
  <c r="G55" i="47"/>
  <c r="G63" i="47"/>
  <c r="G44" i="47"/>
  <c r="G41" i="47"/>
  <c r="G49" i="47"/>
  <c r="G57" i="47"/>
  <c r="G51" i="47"/>
  <c r="G59" i="47"/>
  <c r="G60" i="47"/>
  <c r="G42" i="47"/>
  <c r="G50" i="47"/>
  <c r="G58" i="47"/>
  <c r="G43" i="47"/>
  <c r="F236" i="47"/>
  <c r="C254" i="47"/>
  <c r="E137" i="47"/>
  <c r="B219" i="47"/>
  <c r="E142" i="47"/>
  <c r="G91" i="47"/>
  <c r="G86" i="47"/>
  <c r="F237" i="46"/>
  <c r="F233" i="46"/>
  <c r="F229" i="46"/>
  <c r="E141" i="46"/>
  <c r="E123" i="46"/>
  <c r="E131" i="46"/>
  <c r="E124" i="46"/>
  <c r="E132" i="46"/>
  <c r="E125" i="46"/>
  <c r="E133" i="46"/>
  <c r="E126" i="46"/>
  <c r="E134" i="46"/>
  <c r="E127" i="46"/>
  <c r="E128" i="46"/>
  <c r="E129" i="46"/>
  <c r="E130" i="46"/>
  <c r="F226" i="46"/>
  <c r="F222" i="46"/>
  <c r="F236" i="46"/>
  <c r="G37" i="46"/>
  <c r="G45" i="46"/>
  <c r="G53" i="46"/>
  <c r="G61" i="46"/>
  <c r="G43" i="46"/>
  <c r="G52" i="46"/>
  <c r="G38" i="46"/>
  <c r="G46" i="46"/>
  <c r="G54" i="46"/>
  <c r="G62" i="46"/>
  <c r="G39" i="46"/>
  <c r="G47" i="46"/>
  <c r="G55" i="46"/>
  <c r="G63" i="46"/>
  <c r="G58" i="46"/>
  <c r="G60" i="46"/>
  <c r="G40" i="46"/>
  <c r="G48" i="46"/>
  <c r="G56" i="46"/>
  <c r="G50" i="46"/>
  <c r="G51" i="46"/>
  <c r="G41" i="46"/>
  <c r="G49" i="46"/>
  <c r="G57" i="46"/>
  <c r="G42" i="46"/>
  <c r="G59" i="46"/>
  <c r="G44" i="46"/>
  <c r="B219" i="46"/>
  <c r="F230" i="46"/>
  <c r="F223" i="46"/>
  <c r="F231" i="46"/>
  <c r="F224" i="46"/>
  <c r="F225" i="46"/>
  <c r="F234" i="46"/>
  <c r="F227" i="46"/>
  <c r="F232" i="46"/>
  <c r="F228" i="46"/>
  <c r="F223" i="45"/>
  <c r="F217" i="45"/>
  <c r="E118" i="45"/>
  <c r="E126" i="45"/>
  <c r="E119" i="45"/>
  <c r="E127" i="45"/>
  <c r="E120" i="45"/>
  <c r="E128" i="45"/>
  <c r="E121" i="45"/>
  <c r="E129" i="45"/>
  <c r="E122" i="45"/>
  <c r="E130" i="45"/>
  <c r="E123" i="45"/>
  <c r="E124" i="45"/>
  <c r="E125" i="45"/>
  <c r="F229" i="45"/>
  <c r="F230" i="45"/>
  <c r="G37" i="45"/>
  <c r="G45" i="45"/>
  <c r="G53" i="45"/>
  <c r="G57" i="45"/>
  <c r="G42" i="45"/>
  <c r="G51" i="45"/>
  <c r="G52" i="45"/>
  <c r="G38" i="45"/>
  <c r="G46" i="45"/>
  <c r="G54" i="45"/>
  <c r="G50" i="45"/>
  <c r="G43" i="45"/>
  <c r="G39" i="45"/>
  <c r="G47" i="45"/>
  <c r="G55" i="45"/>
  <c r="G41" i="45"/>
  <c r="G59" i="45"/>
  <c r="G44" i="45"/>
  <c r="G40" i="45"/>
  <c r="G48" i="45"/>
  <c r="G56" i="45"/>
  <c r="G49" i="45"/>
  <c r="G58" i="45"/>
  <c r="G60" i="45"/>
  <c r="F221" i="45"/>
  <c r="F220" i="45"/>
  <c r="B214" i="45"/>
  <c r="F224" i="45"/>
  <c r="F225" i="45"/>
  <c r="F232" i="45"/>
  <c r="F218" i="45"/>
  <c r="F226" i="45"/>
  <c r="F231" i="45"/>
  <c r="F219" i="45"/>
  <c r="F227" i="45"/>
  <c r="F222" i="45"/>
  <c r="E124" i="38"/>
  <c r="E132" i="38"/>
  <c r="E133" i="38"/>
  <c r="E126" i="38"/>
  <c r="E134" i="38"/>
  <c r="E127" i="38"/>
  <c r="E128" i="38"/>
  <c r="E129" i="38"/>
  <c r="E130" i="38"/>
  <c r="E131" i="38"/>
  <c r="E125" i="38"/>
  <c r="C253" i="38"/>
  <c r="C254" i="38"/>
  <c r="B242" i="38"/>
  <c r="G39" i="38"/>
  <c r="G47" i="38"/>
  <c r="G55" i="38"/>
  <c r="G63" i="38"/>
  <c r="G40" i="38"/>
  <c r="G48" i="38"/>
  <c r="G56" i="38"/>
  <c r="G64" i="38"/>
  <c r="G41" i="38"/>
  <c r="G49" i="38"/>
  <c r="G57" i="38"/>
  <c r="G65" i="38"/>
  <c r="G62" i="38"/>
  <c r="G42" i="38"/>
  <c r="G50" i="38"/>
  <c r="G58" i="38"/>
  <c r="G66" i="38"/>
  <c r="G46" i="38"/>
  <c r="G43" i="38"/>
  <c r="G51" i="38"/>
  <c r="G59" i="38"/>
  <c r="G67" i="38"/>
  <c r="G44" i="38"/>
  <c r="G52" i="38"/>
  <c r="G60" i="38"/>
  <c r="G68" i="38"/>
  <c r="G54" i="38"/>
  <c r="G45" i="38"/>
  <c r="G53" i="38"/>
  <c r="G61" i="38"/>
  <c r="B242" i="40"/>
  <c r="C253" i="40"/>
  <c r="G97" i="40"/>
  <c r="C252" i="40"/>
  <c r="E123" i="40"/>
  <c r="E131" i="40"/>
  <c r="E124" i="40"/>
  <c r="E132" i="40"/>
  <c r="E125" i="40"/>
  <c r="E133" i="40"/>
  <c r="E126" i="40"/>
  <c r="E134" i="40"/>
  <c r="E127" i="40"/>
  <c r="E128" i="40"/>
  <c r="E129" i="40"/>
  <c r="E130" i="40"/>
  <c r="G37" i="40"/>
  <c r="G45" i="40"/>
  <c r="G53" i="40"/>
  <c r="G61" i="40"/>
  <c r="G56" i="40"/>
  <c r="G44" i="40"/>
  <c r="G38" i="40"/>
  <c r="G46" i="40"/>
  <c r="G54" i="40"/>
  <c r="G62" i="40"/>
  <c r="G40" i="40"/>
  <c r="G43" i="40"/>
  <c r="G60" i="40"/>
  <c r="G39" i="40"/>
  <c r="G47" i="40"/>
  <c r="G55" i="40"/>
  <c r="G63" i="40"/>
  <c r="G48" i="40"/>
  <c r="G59" i="40"/>
  <c r="G41" i="40"/>
  <c r="G49" i="40"/>
  <c r="G57" i="40"/>
  <c r="G42" i="40"/>
  <c r="G50" i="40"/>
  <c r="G58" i="40"/>
  <c r="G51" i="40"/>
  <c r="G52" i="40"/>
  <c r="E138" i="39"/>
  <c r="E139" i="39"/>
  <c r="E140" i="39"/>
  <c r="E123" i="39"/>
  <c r="E131" i="39"/>
  <c r="E124" i="39"/>
  <c r="E132" i="39"/>
  <c r="E125" i="39"/>
  <c r="E133" i="39"/>
  <c r="E126" i="39"/>
  <c r="E134" i="39"/>
  <c r="E127" i="39"/>
  <c r="E135" i="39"/>
  <c r="E128" i="39"/>
  <c r="E129" i="39"/>
  <c r="E130" i="39"/>
  <c r="C114" i="39"/>
  <c r="B120" i="39"/>
  <c r="G37" i="39"/>
  <c r="G45" i="39"/>
  <c r="G53" i="39"/>
  <c r="G61" i="39"/>
  <c r="G43" i="39"/>
  <c r="G52" i="39"/>
  <c r="G38" i="39"/>
  <c r="G46" i="39"/>
  <c r="G54" i="39"/>
  <c r="G62" i="39"/>
  <c r="G59" i="39"/>
  <c r="G39" i="39"/>
  <c r="G47" i="39"/>
  <c r="G55" i="39"/>
  <c r="G63" i="39"/>
  <c r="G50" i="39"/>
  <c r="G60" i="39"/>
  <c r="G40" i="39"/>
  <c r="G48" i="39"/>
  <c r="G56" i="39"/>
  <c r="G58" i="39"/>
  <c r="G51" i="39"/>
  <c r="G41" i="39"/>
  <c r="G49" i="39"/>
  <c r="G57" i="39"/>
  <c r="G42" i="39"/>
  <c r="G44" i="39"/>
  <c r="E142" i="39"/>
  <c r="E141" i="39"/>
  <c r="E168" i="39"/>
  <c r="E174" i="39"/>
  <c r="E167" i="39"/>
  <c r="E123" i="44"/>
  <c r="E131" i="44"/>
  <c r="E124" i="44"/>
  <c r="E132" i="44"/>
  <c r="E125" i="44"/>
  <c r="E133" i="44"/>
  <c r="E126" i="44"/>
  <c r="E134" i="44"/>
  <c r="E127" i="44"/>
  <c r="E128" i="44"/>
  <c r="E129" i="44"/>
  <c r="E130" i="44"/>
  <c r="G75" i="44"/>
  <c r="G39" i="44"/>
  <c r="G47" i="44"/>
  <c r="G55" i="44"/>
  <c r="G63" i="44"/>
  <c r="G40" i="44"/>
  <c r="G48" i="44"/>
  <c r="G56" i="44"/>
  <c r="G64" i="44"/>
  <c r="G50" i="44"/>
  <c r="G41" i="44"/>
  <c r="G49" i="44"/>
  <c r="G57" i="44"/>
  <c r="G65" i="44"/>
  <c r="G42" i="44"/>
  <c r="G58" i="44"/>
  <c r="G66" i="44"/>
  <c r="G43" i="44"/>
  <c r="G51" i="44"/>
  <c r="G59" i="44"/>
  <c r="G67" i="44"/>
  <c r="G45" i="44"/>
  <c r="G61" i="44"/>
  <c r="G46" i="44"/>
  <c r="G62" i="44"/>
  <c r="G44" i="44"/>
  <c r="G52" i="44"/>
  <c r="G60" i="44"/>
  <c r="G68" i="44"/>
  <c r="G53" i="44"/>
  <c r="G69" i="44"/>
  <c r="G54" i="44"/>
  <c r="C253" i="44"/>
  <c r="B103" i="44"/>
  <c r="C254" i="44"/>
  <c r="G94" i="44"/>
  <c r="G85" i="44"/>
  <c r="B81" i="44"/>
  <c r="G84" i="44"/>
  <c r="G93" i="44"/>
  <c r="G98" i="44"/>
  <c r="G97" i="44"/>
  <c r="G96" i="44"/>
  <c r="G86" i="44"/>
  <c r="B180" i="44"/>
  <c r="F232" i="43"/>
  <c r="F225" i="43"/>
  <c r="F235" i="43"/>
  <c r="F234" i="43"/>
  <c r="E124" i="43"/>
  <c r="E132" i="43"/>
  <c r="E125" i="43"/>
  <c r="E133" i="43"/>
  <c r="E126" i="43"/>
  <c r="E134" i="43"/>
  <c r="E127" i="43"/>
  <c r="E135" i="43"/>
  <c r="E128" i="43"/>
  <c r="E129" i="43"/>
  <c r="E130" i="43"/>
  <c r="E131" i="43"/>
  <c r="F222" i="43"/>
  <c r="F237" i="43"/>
  <c r="B219" i="43"/>
  <c r="B34" i="43"/>
  <c r="G37" i="43"/>
  <c r="G45" i="43"/>
  <c r="G53" i="43"/>
  <c r="G61" i="43"/>
  <c r="G57" i="43"/>
  <c r="G50" i="43"/>
  <c r="G51" i="43"/>
  <c r="G52" i="43"/>
  <c r="G38" i="43"/>
  <c r="G46" i="43"/>
  <c r="G54" i="43"/>
  <c r="G62" i="43"/>
  <c r="G49" i="43"/>
  <c r="G59" i="43"/>
  <c r="G60" i="43"/>
  <c r="G39" i="43"/>
  <c r="G47" i="43"/>
  <c r="G55" i="43"/>
  <c r="G63" i="43"/>
  <c r="G58" i="43"/>
  <c r="G43" i="43"/>
  <c r="G40" i="43"/>
  <c r="G48" i="43"/>
  <c r="G56" i="43"/>
  <c r="G64" i="43"/>
  <c r="G41" i="43"/>
  <c r="G42" i="43"/>
  <c r="G44" i="43"/>
  <c r="F226" i="43"/>
  <c r="F236" i="43"/>
  <c r="F233" i="43"/>
  <c r="G72" i="43"/>
  <c r="F223" i="43"/>
  <c r="G66" i="43"/>
  <c r="F230" i="43"/>
  <c r="G68" i="43"/>
  <c r="G87" i="43"/>
  <c r="G98" i="43"/>
  <c r="G75" i="43"/>
  <c r="G67" i="43"/>
  <c r="G76" i="43"/>
  <c r="G65" i="43"/>
  <c r="G90" i="43"/>
  <c r="G70" i="43"/>
  <c r="G69" i="43"/>
  <c r="G71" i="43"/>
  <c r="E123" i="42"/>
  <c r="E131" i="42"/>
  <c r="E124" i="42"/>
  <c r="E132" i="42"/>
  <c r="E125" i="42"/>
  <c r="E133" i="42"/>
  <c r="E126" i="42"/>
  <c r="E134" i="42"/>
  <c r="E127" i="42"/>
  <c r="E135" i="42"/>
  <c r="E128" i="42"/>
  <c r="E136" i="42"/>
  <c r="E129" i="42"/>
  <c r="E130" i="42"/>
  <c r="B34" i="42"/>
  <c r="G37" i="42"/>
  <c r="G45" i="42"/>
  <c r="G53" i="42"/>
  <c r="G61" i="42"/>
  <c r="G38" i="42"/>
  <c r="G46" i="42"/>
  <c r="G54" i="42"/>
  <c r="G62" i="42"/>
  <c r="G39" i="42"/>
  <c r="G47" i="42"/>
  <c r="G55" i="42"/>
  <c r="G63" i="42"/>
  <c r="G40" i="42"/>
  <c r="G48" i="42"/>
  <c r="G56" i="42"/>
  <c r="G64" i="42"/>
  <c r="G41" i="42"/>
  <c r="G49" i="42"/>
  <c r="G57" i="42"/>
  <c r="G42" i="42"/>
  <c r="G50" i="42"/>
  <c r="G58" i="42"/>
  <c r="G43" i="42"/>
  <c r="G51" i="42"/>
  <c r="G59" i="42"/>
  <c r="G44" i="42"/>
  <c r="G52" i="42"/>
  <c r="G60" i="42"/>
  <c r="G67" i="42"/>
  <c r="G74" i="42"/>
  <c r="G75" i="42"/>
  <c r="G71" i="42"/>
  <c r="G65" i="42"/>
  <c r="G69" i="42"/>
  <c r="G72" i="42"/>
  <c r="G76" i="42"/>
  <c r="G73" i="42"/>
  <c r="G66" i="42"/>
  <c r="G70" i="42"/>
  <c r="G68" i="42"/>
  <c r="E194" i="42"/>
  <c r="G92" i="42"/>
  <c r="G91" i="42"/>
  <c r="E184" i="42"/>
  <c r="G84" i="42"/>
  <c r="G85" i="42"/>
  <c r="G93" i="42"/>
  <c r="E185" i="42"/>
  <c r="E199" i="42"/>
  <c r="G94" i="42"/>
  <c r="E193" i="42"/>
  <c r="E191" i="42"/>
  <c r="E190" i="42"/>
  <c r="E187" i="42"/>
  <c r="G90" i="42"/>
  <c r="G87" i="42"/>
  <c r="G97" i="42"/>
  <c r="E189" i="42"/>
  <c r="G89" i="42"/>
  <c r="E198" i="42"/>
  <c r="G98" i="42"/>
  <c r="E186" i="42"/>
  <c r="E195" i="42"/>
  <c r="B180" i="42"/>
  <c r="E197" i="42"/>
  <c r="E196" i="42"/>
  <c r="E188" i="42"/>
  <c r="G88" i="42"/>
  <c r="E183" i="42"/>
  <c r="B147" i="42"/>
  <c r="E155" i="42"/>
  <c r="E152" i="42"/>
  <c r="E154" i="42"/>
  <c r="E170" i="41"/>
  <c r="E123" i="41"/>
  <c r="E131" i="41"/>
  <c r="E124" i="41"/>
  <c r="E132" i="41"/>
  <c r="E125" i="41"/>
  <c r="E133" i="41"/>
  <c r="E126" i="41"/>
  <c r="E134" i="41"/>
  <c r="E127" i="41"/>
  <c r="E135" i="41"/>
  <c r="E128" i="41"/>
  <c r="E129" i="41"/>
  <c r="E130" i="41"/>
  <c r="E174" i="41"/>
  <c r="E173" i="41"/>
  <c r="E168" i="41"/>
  <c r="B164" i="41"/>
  <c r="E171" i="41"/>
  <c r="G37" i="41"/>
  <c r="G45" i="41"/>
  <c r="G53" i="41"/>
  <c r="G61" i="41"/>
  <c r="G40" i="41"/>
  <c r="G59" i="41"/>
  <c r="G60" i="41"/>
  <c r="G38" i="41"/>
  <c r="G46" i="41"/>
  <c r="G54" i="41"/>
  <c r="G62" i="41"/>
  <c r="G56" i="41"/>
  <c r="G64" i="41"/>
  <c r="G51" i="41"/>
  <c r="G52" i="41"/>
  <c r="G68" i="41"/>
  <c r="G39" i="41"/>
  <c r="G47" i="41"/>
  <c r="G55" i="41"/>
  <c r="G63" i="41"/>
  <c r="G48" i="41"/>
  <c r="G67" i="41"/>
  <c r="G41" i="41"/>
  <c r="G49" i="41"/>
  <c r="G57" i="41"/>
  <c r="G65" i="41"/>
  <c r="G42" i="41"/>
  <c r="G50" i="41"/>
  <c r="G58" i="41"/>
  <c r="G66" i="41"/>
  <c r="G43" i="41"/>
  <c r="G44" i="41"/>
  <c r="E190" i="41"/>
  <c r="E194" i="41"/>
  <c r="E185" i="41"/>
  <c r="E154" i="41"/>
  <c r="E152" i="41"/>
  <c r="E156" i="41"/>
  <c r="B147" i="41"/>
  <c r="E151" i="41"/>
  <c r="E157" i="41"/>
  <c r="E159" i="41"/>
  <c r="E155" i="41"/>
  <c r="E153" i="41"/>
  <c r="E192" i="41"/>
  <c r="E199" i="41"/>
  <c r="E183" i="41"/>
  <c r="E167" i="41"/>
  <c r="E169" i="41"/>
  <c r="F223" i="41"/>
  <c r="B219" i="41"/>
  <c r="F228" i="41"/>
  <c r="F226" i="41"/>
  <c r="F230" i="41"/>
  <c r="F237" i="41"/>
  <c r="F236" i="41"/>
  <c r="F235" i="41"/>
  <c r="E126" i="37"/>
  <c r="E131" i="37"/>
  <c r="E129" i="37"/>
  <c r="E130" i="37"/>
  <c r="E127" i="37"/>
  <c r="E132" i="37"/>
  <c r="E123" i="37"/>
  <c r="E133" i="37"/>
  <c r="E124" i="37"/>
  <c r="E134" i="37"/>
  <c r="E125" i="37"/>
  <c r="E128" i="37"/>
  <c r="G37" i="37"/>
  <c r="G45" i="37"/>
  <c r="G53" i="37"/>
  <c r="G61" i="37"/>
  <c r="G38" i="37"/>
  <c r="G46" i="37"/>
  <c r="G54" i="37"/>
  <c r="G62" i="37"/>
  <c r="G39" i="37"/>
  <c r="G47" i="37"/>
  <c r="G55" i="37"/>
  <c r="G63" i="37"/>
  <c r="G40" i="37"/>
  <c r="G48" i="37"/>
  <c r="G56" i="37"/>
  <c r="G41" i="37"/>
  <c r="G49" i="37"/>
  <c r="G57" i="37"/>
  <c r="G42" i="37"/>
  <c r="G50" i="37"/>
  <c r="G58" i="37"/>
  <c r="G43" i="37"/>
  <c r="G51" i="37"/>
  <c r="G59" i="37"/>
  <c r="G44" i="37"/>
  <c r="G52" i="37"/>
  <c r="G60" i="37"/>
  <c r="E123" i="36"/>
  <c r="E131" i="36"/>
  <c r="E124" i="36"/>
  <c r="E132" i="36"/>
  <c r="E125" i="36"/>
  <c r="E133" i="36"/>
  <c r="E126" i="36"/>
  <c r="E134" i="36"/>
  <c r="E127" i="36"/>
  <c r="E135" i="36"/>
  <c r="E128" i="36"/>
  <c r="E129" i="36"/>
  <c r="E130" i="36"/>
  <c r="G42" i="36"/>
  <c r="G50" i="36"/>
  <c r="G58" i="36"/>
  <c r="G43" i="36"/>
  <c r="G51" i="36"/>
  <c r="G59" i="36"/>
  <c r="G46" i="36"/>
  <c r="G62" i="36"/>
  <c r="G47" i="36"/>
  <c r="G48" i="36"/>
  <c r="G41" i="36"/>
  <c r="G44" i="36"/>
  <c r="G52" i="36"/>
  <c r="G60" i="36"/>
  <c r="G55" i="36"/>
  <c r="G63" i="36"/>
  <c r="G40" i="36"/>
  <c r="G57" i="36"/>
  <c r="G45" i="36"/>
  <c r="G53" i="36"/>
  <c r="G61" i="36"/>
  <c r="G54" i="36"/>
  <c r="G56" i="36"/>
  <c r="G64" i="36"/>
  <c r="G49" i="36"/>
  <c r="F237" i="44"/>
  <c r="F223" i="44"/>
  <c r="B219" i="44"/>
  <c r="G98" i="40"/>
  <c r="F222" i="44"/>
  <c r="E152" i="44"/>
  <c r="E158" i="44"/>
  <c r="B81" i="50"/>
  <c r="F225" i="53"/>
  <c r="F233" i="53"/>
  <c r="G90" i="50"/>
  <c r="F230" i="53"/>
  <c r="B147" i="44"/>
  <c r="C113" i="41"/>
  <c r="G67" i="47"/>
  <c r="E150" i="44"/>
  <c r="F231" i="44"/>
  <c r="F227" i="44"/>
  <c r="G69" i="47"/>
  <c r="G88" i="46"/>
  <c r="E155" i="44"/>
  <c r="F236" i="44"/>
  <c r="E136" i="48"/>
  <c r="B103" i="41"/>
  <c r="E137" i="48"/>
  <c r="E151" i="44"/>
  <c r="G65" i="51"/>
  <c r="G70" i="51"/>
  <c r="E136" i="47"/>
  <c r="G98" i="51"/>
  <c r="E196" i="43"/>
  <c r="G92" i="44"/>
  <c r="G76" i="51"/>
  <c r="E189" i="47"/>
  <c r="G97" i="52"/>
  <c r="E174" i="48"/>
  <c r="C115" i="46"/>
  <c r="G85" i="46"/>
  <c r="G97" i="46"/>
  <c r="E186" i="41"/>
  <c r="E153" i="42"/>
  <c r="E138" i="48"/>
  <c r="G91" i="46"/>
  <c r="G89" i="50"/>
  <c r="G86" i="50"/>
  <c r="C115" i="53"/>
  <c r="F232" i="53"/>
  <c r="F231" i="53"/>
  <c r="E150" i="42"/>
  <c r="E158" i="42"/>
  <c r="E167" i="53"/>
  <c r="E171" i="53"/>
  <c r="E196" i="41"/>
  <c r="E159" i="42"/>
  <c r="G91" i="40"/>
  <c r="E193" i="41"/>
  <c r="E151" i="42"/>
  <c r="E184" i="41"/>
  <c r="G97" i="50"/>
  <c r="E152" i="48"/>
  <c r="E187" i="41"/>
  <c r="E198" i="41"/>
  <c r="E194" i="52"/>
  <c r="E139" i="48"/>
  <c r="G86" i="46"/>
  <c r="E188" i="41"/>
  <c r="B180" i="41"/>
  <c r="F226" i="47"/>
  <c r="C113" i="53"/>
  <c r="F222" i="47"/>
  <c r="F234" i="53"/>
  <c r="G94" i="46"/>
  <c r="G95" i="46"/>
  <c r="G89" i="46"/>
  <c r="E159" i="47"/>
  <c r="F229" i="49"/>
  <c r="B120" i="48"/>
  <c r="B219" i="49"/>
  <c r="E154" i="48"/>
  <c r="E169" i="43"/>
  <c r="B147" i="43"/>
  <c r="E151" i="47"/>
  <c r="E199" i="52"/>
  <c r="E152" i="47"/>
  <c r="F234" i="49"/>
  <c r="F222" i="49"/>
  <c r="E173" i="43"/>
  <c r="B34" i="52"/>
  <c r="C115" i="42"/>
  <c r="C113" i="42"/>
  <c r="E169" i="45"/>
  <c r="F235" i="49"/>
  <c r="F228" i="49"/>
  <c r="E175" i="43"/>
  <c r="E191" i="52"/>
  <c r="E152" i="43"/>
  <c r="G75" i="52"/>
  <c r="E169" i="53"/>
  <c r="B164" i="43"/>
  <c r="E153" i="43"/>
  <c r="E157" i="44"/>
  <c r="G95" i="44"/>
  <c r="F229" i="44"/>
  <c r="B81" i="42"/>
  <c r="G66" i="51"/>
  <c r="E135" i="48"/>
  <c r="E150" i="48"/>
  <c r="F224" i="49"/>
  <c r="E198" i="53"/>
  <c r="C114" i="43"/>
  <c r="G76" i="44"/>
  <c r="E156" i="44"/>
  <c r="E150" i="52"/>
  <c r="E140" i="47"/>
  <c r="G67" i="51"/>
  <c r="E159" i="48"/>
  <c r="F230" i="49"/>
  <c r="G68" i="51"/>
  <c r="E151" i="48"/>
  <c r="F232" i="49"/>
  <c r="B103" i="42"/>
  <c r="E168" i="43"/>
  <c r="E154" i="43"/>
  <c r="B34" i="44"/>
  <c r="G84" i="52"/>
  <c r="E138" i="47"/>
  <c r="E173" i="48"/>
  <c r="G69" i="51"/>
  <c r="E142" i="48"/>
  <c r="E186" i="53"/>
  <c r="B81" i="51"/>
  <c r="B147" i="50"/>
  <c r="G64" i="53"/>
  <c r="B81" i="43"/>
  <c r="E167" i="45"/>
  <c r="G97" i="43"/>
  <c r="B164" i="53"/>
  <c r="E175" i="53"/>
  <c r="G91" i="51"/>
  <c r="G97" i="51"/>
  <c r="E163" i="45"/>
  <c r="F234" i="41"/>
  <c r="G87" i="51"/>
  <c r="E173" i="53"/>
  <c r="G94" i="43"/>
  <c r="E172" i="53"/>
  <c r="G88" i="43"/>
  <c r="F225" i="41"/>
  <c r="G95" i="51"/>
  <c r="F227" i="41"/>
  <c r="F224" i="41"/>
  <c r="G95" i="43"/>
  <c r="G76" i="53"/>
  <c r="G91" i="43"/>
  <c r="G86" i="43"/>
  <c r="G90" i="51"/>
  <c r="F231" i="41"/>
  <c r="F222" i="41"/>
  <c r="F236" i="49"/>
  <c r="E188" i="53"/>
  <c r="F235" i="53"/>
  <c r="G75" i="53"/>
  <c r="E174" i="43"/>
  <c r="F232" i="41"/>
  <c r="F229" i="41"/>
  <c r="G65" i="53"/>
  <c r="G84" i="51"/>
  <c r="E157" i="50"/>
  <c r="G89" i="43"/>
  <c r="B34" i="53"/>
  <c r="G86" i="53"/>
  <c r="G97" i="53"/>
  <c r="B180" i="53"/>
  <c r="G89" i="53"/>
  <c r="E135" i="46"/>
  <c r="G65" i="52"/>
  <c r="E152" i="52"/>
  <c r="G70" i="53"/>
  <c r="G66" i="53"/>
  <c r="G93" i="40"/>
  <c r="B103" i="52"/>
  <c r="E158" i="52"/>
  <c r="E156" i="52"/>
  <c r="G67" i="53"/>
  <c r="G69" i="54"/>
  <c r="E174" i="46"/>
  <c r="E151" i="52"/>
  <c r="G66" i="47"/>
  <c r="E155" i="52"/>
  <c r="G69" i="52"/>
  <c r="G66" i="52"/>
  <c r="G68" i="47"/>
  <c r="G72" i="53"/>
  <c r="B147" i="53"/>
  <c r="E197" i="53"/>
  <c r="E173" i="46"/>
  <c r="E187" i="53"/>
  <c r="G69" i="53"/>
  <c r="G88" i="53"/>
  <c r="E172" i="46"/>
  <c r="G87" i="40"/>
  <c r="G95" i="40"/>
  <c r="G88" i="51"/>
  <c r="E157" i="52"/>
  <c r="G73" i="52"/>
  <c r="E167" i="46"/>
  <c r="E168" i="53"/>
  <c r="F222" i="53"/>
  <c r="E191" i="53"/>
  <c r="G88" i="40"/>
  <c r="C115" i="41"/>
  <c r="G68" i="52"/>
  <c r="G85" i="40"/>
  <c r="G94" i="40"/>
  <c r="C114" i="41"/>
  <c r="G71" i="53"/>
  <c r="G75" i="54"/>
  <c r="E151" i="54"/>
  <c r="C113" i="54"/>
  <c r="G67" i="54"/>
  <c r="E157" i="54"/>
  <c r="E159" i="54"/>
  <c r="G84" i="54"/>
  <c r="E191" i="54"/>
  <c r="E156" i="54"/>
  <c r="E188" i="43"/>
  <c r="E187" i="43"/>
  <c r="E192" i="43"/>
  <c r="E172" i="39"/>
  <c r="E156" i="50"/>
  <c r="B164" i="39"/>
  <c r="G88" i="48"/>
  <c r="G90" i="53"/>
  <c r="G98" i="53"/>
  <c r="E175" i="39"/>
  <c r="E184" i="43"/>
  <c r="G98" i="48"/>
  <c r="G91" i="48"/>
  <c r="G94" i="53"/>
  <c r="G95" i="53"/>
  <c r="G96" i="48"/>
  <c r="E190" i="53"/>
  <c r="E157" i="42"/>
  <c r="D21" i="42" s="1"/>
  <c r="G89" i="48"/>
  <c r="B81" i="48"/>
  <c r="E185" i="43"/>
  <c r="E195" i="43"/>
  <c r="G93" i="48"/>
  <c r="G84" i="48"/>
  <c r="E169" i="39"/>
  <c r="G72" i="51"/>
  <c r="G85" i="48"/>
  <c r="G94" i="50"/>
  <c r="G97" i="54"/>
  <c r="G85" i="43"/>
  <c r="G93" i="53"/>
  <c r="G87" i="48"/>
  <c r="G96" i="53"/>
  <c r="G84" i="53"/>
  <c r="G91" i="53"/>
  <c r="G87" i="53"/>
  <c r="G92" i="48"/>
  <c r="E174" i="53"/>
  <c r="G90" i="48"/>
  <c r="G89" i="51"/>
  <c r="G75" i="51"/>
  <c r="E188" i="47"/>
  <c r="E158" i="50"/>
  <c r="G68" i="54"/>
  <c r="G85" i="54"/>
  <c r="B147" i="54"/>
  <c r="E199" i="53"/>
  <c r="E183" i="53"/>
  <c r="E172" i="43"/>
  <c r="E140" i="48"/>
  <c r="E171" i="39"/>
  <c r="G94" i="48"/>
  <c r="G86" i="48"/>
  <c r="G96" i="40"/>
  <c r="G92" i="40"/>
  <c r="E167" i="43"/>
  <c r="G86" i="40"/>
  <c r="E173" i="39"/>
  <c r="G88" i="44"/>
  <c r="E198" i="44"/>
  <c r="G95" i="48"/>
  <c r="E159" i="50"/>
  <c r="E184" i="47"/>
  <c r="G96" i="50"/>
  <c r="E151" i="50"/>
  <c r="G66" i="54"/>
  <c r="B219" i="53"/>
  <c r="B81" i="53"/>
  <c r="G96" i="43"/>
  <c r="E152" i="50"/>
  <c r="G85" i="53"/>
  <c r="G73" i="54"/>
  <c r="E171" i="43"/>
  <c r="E170" i="48"/>
  <c r="B159" i="45"/>
  <c r="E183" i="52"/>
  <c r="E199" i="44"/>
  <c r="E195" i="44"/>
  <c r="E189" i="44"/>
  <c r="E190" i="52"/>
  <c r="G71" i="48"/>
  <c r="E175" i="48"/>
  <c r="G68" i="48"/>
  <c r="E171" i="48"/>
  <c r="B180" i="47"/>
  <c r="E189" i="52"/>
  <c r="E190" i="47"/>
  <c r="E198" i="47"/>
  <c r="G73" i="53"/>
  <c r="G74" i="53"/>
  <c r="E185" i="52"/>
  <c r="E193" i="52"/>
  <c r="G70" i="48"/>
  <c r="B120" i="46"/>
  <c r="E186" i="47"/>
  <c r="E183" i="47"/>
  <c r="E197" i="52"/>
  <c r="E192" i="44"/>
  <c r="E139" i="46"/>
  <c r="E141" i="47"/>
  <c r="E199" i="47"/>
  <c r="G95" i="47"/>
  <c r="G67" i="48"/>
  <c r="E193" i="44"/>
  <c r="E183" i="44"/>
  <c r="E137" i="46"/>
  <c r="E162" i="45"/>
  <c r="E196" i="44"/>
  <c r="E142" i="46"/>
  <c r="E140" i="46"/>
  <c r="B103" i="47"/>
  <c r="E191" i="47"/>
  <c r="C113" i="47"/>
  <c r="G69" i="48"/>
  <c r="E185" i="47"/>
  <c r="E138" i="46"/>
  <c r="G87" i="50"/>
  <c r="E154" i="53"/>
  <c r="F223" i="53"/>
  <c r="F237" i="53"/>
  <c r="E194" i="44"/>
  <c r="E136" i="46"/>
  <c r="G84" i="43"/>
  <c r="E198" i="52"/>
  <c r="E196" i="52"/>
  <c r="E165" i="45"/>
  <c r="E191" i="44"/>
  <c r="E190" i="44"/>
  <c r="B180" i="52"/>
  <c r="E195" i="52"/>
  <c r="E192" i="47"/>
  <c r="C114" i="47"/>
  <c r="G64" i="48"/>
  <c r="C113" i="46"/>
  <c r="E152" i="53"/>
  <c r="E172" i="48"/>
  <c r="G65" i="48"/>
  <c r="E184" i="52"/>
  <c r="B103" i="46"/>
  <c r="G66" i="48"/>
  <c r="G95" i="42"/>
  <c r="G96" i="42"/>
  <c r="E185" i="44"/>
  <c r="E184" i="44"/>
  <c r="E166" i="45"/>
  <c r="E197" i="44"/>
  <c r="G72" i="47"/>
  <c r="C114" i="46"/>
  <c r="G88" i="54"/>
  <c r="G86" i="54"/>
  <c r="E158" i="53"/>
  <c r="G92" i="54"/>
  <c r="E193" i="53"/>
  <c r="F228" i="53"/>
  <c r="C114" i="42"/>
  <c r="G93" i="43"/>
  <c r="G87" i="47"/>
  <c r="E169" i="46"/>
  <c r="F231" i="49"/>
  <c r="G73" i="48"/>
  <c r="G84" i="47"/>
  <c r="G88" i="47"/>
  <c r="E196" i="54"/>
  <c r="E164" i="45"/>
  <c r="E153" i="50"/>
  <c r="F233" i="49"/>
  <c r="B219" i="54"/>
  <c r="G94" i="54"/>
  <c r="B81" i="47"/>
  <c r="F225" i="49"/>
  <c r="E154" i="50"/>
  <c r="E183" i="54"/>
  <c r="B81" i="54"/>
  <c r="E193" i="54"/>
  <c r="G94" i="47"/>
  <c r="C113" i="43"/>
  <c r="E150" i="51"/>
  <c r="E175" i="51"/>
  <c r="G87" i="46"/>
  <c r="E136" i="49"/>
  <c r="B34" i="48"/>
  <c r="F226" i="49"/>
  <c r="E150" i="50"/>
  <c r="B103" i="43"/>
  <c r="C115" i="43"/>
  <c r="E169" i="51"/>
  <c r="G90" i="47"/>
  <c r="E184" i="54"/>
  <c r="E190" i="54"/>
  <c r="G98" i="47"/>
  <c r="E169" i="48"/>
  <c r="E167" i="51"/>
  <c r="E168" i="45"/>
  <c r="E170" i="46"/>
  <c r="G75" i="48"/>
  <c r="F235" i="54"/>
  <c r="F227" i="54"/>
  <c r="E187" i="44"/>
  <c r="E195" i="54"/>
  <c r="E189" i="54"/>
  <c r="G74" i="48"/>
  <c r="G72" i="48"/>
  <c r="G93" i="47"/>
  <c r="G92" i="47"/>
  <c r="D21" i="41"/>
  <c r="E168" i="51"/>
  <c r="G96" i="47"/>
  <c r="E168" i="46"/>
  <c r="E188" i="44"/>
  <c r="G89" i="47"/>
  <c r="E173" i="51"/>
  <c r="G85" i="47"/>
  <c r="B164" i="46"/>
  <c r="E171" i="46"/>
  <c r="F223" i="54"/>
  <c r="G73" i="43"/>
  <c r="G74" i="43"/>
  <c r="G70" i="44"/>
  <c r="G74" i="44"/>
  <c r="G72" i="44"/>
  <c r="G71" i="44"/>
  <c r="G38" i="44"/>
  <c r="G37" i="44"/>
  <c r="C114" i="54"/>
  <c r="C115" i="54"/>
  <c r="D18" i="42"/>
  <c r="E189" i="43"/>
  <c r="E194" i="43"/>
  <c r="E193" i="43"/>
  <c r="E191" i="43"/>
  <c r="E190" i="43"/>
  <c r="E183" i="43"/>
  <c r="B180" i="43"/>
  <c r="E197" i="43"/>
  <c r="E198" i="43"/>
  <c r="E199" i="43"/>
  <c r="G84" i="40"/>
  <c r="G73" i="44"/>
  <c r="E151" i="51"/>
  <c r="B147" i="51"/>
  <c r="G88" i="50"/>
  <c r="F237" i="54"/>
  <c r="F236" i="54"/>
  <c r="E197" i="54"/>
  <c r="B164" i="54"/>
  <c r="E175" i="54"/>
  <c r="E174" i="54"/>
  <c r="E173" i="54"/>
  <c r="E172" i="54"/>
  <c r="E171" i="54"/>
  <c r="E169" i="54"/>
  <c r="E167" i="54"/>
  <c r="D22" i="54" s="1"/>
  <c r="E168" i="54"/>
  <c r="G98" i="46"/>
  <c r="G84" i="46"/>
  <c r="G90" i="46"/>
  <c r="G92" i="46"/>
  <c r="G96" i="46"/>
  <c r="G93" i="46"/>
  <c r="E186" i="52"/>
  <c r="E188" i="52"/>
  <c r="E187" i="52"/>
  <c r="G70" i="54"/>
  <c r="G76" i="54"/>
  <c r="G74" i="54"/>
  <c r="G72" i="54"/>
  <c r="G71" i="54"/>
  <c r="G65" i="54"/>
  <c r="G64" i="54"/>
  <c r="E198" i="54"/>
  <c r="B103" i="39"/>
  <c r="C113" i="39"/>
  <c r="E153" i="54"/>
  <c r="E154" i="54"/>
  <c r="E141" i="49"/>
  <c r="E140" i="49"/>
  <c r="E153" i="51"/>
  <c r="G91" i="50"/>
  <c r="E199" i="54"/>
  <c r="E150" i="54"/>
  <c r="F233" i="54"/>
  <c r="E142" i="53"/>
  <c r="E153" i="52"/>
  <c r="B147" i="52"/>
  <c r="E154" i="52"/>
  <c r="C114" i="44"/>
  <c r="C115" i="44"/>
  <c r="E158" i="51"/>
  <c r="G89" i="40"/>
  <c r="G90" i="40"/>
  <c r="G89" i="52"/>
  <c r="G95" i="52"/>
  <c r="G93" i="52"/>
  <c r="G91" i="52"/>
  <c r="G90" i="52"/>
  <c r="G93" i="50"/>
  <c r="F222" i="54"/>
  <c r="E152" i="54"/>
  <c r="E158" i="54"/>
  <c r="G70" i="52"/>
  <c r="G64" i="52"/>
  <c r="G76" i="52"/>
  <c r="G74" i="52"/>
  <c r="G72" i="52"/>
  <c r="G71" i="52"/>
  <c r="G89" i="54"/>
  <c r="G91" i="54"/>
  <c r="G90" i="54"/>
  <c r="G95" i="54"/>
  <c r="F227" i="43"/>
  <c r="F231" i="43"/>
  <c r="F229" i="43"/>
  <c r="F228" i="43"/>
  <c r="E138" i="43"/>
  <c r="E137" i="43"/>
  <c r="E136" i="43"/>
  <c r="E142" i="43"/>
  <c r="E123" i="43"/>
  <c r="E141" i="43"/>
  <c r="E139" i="43"/>
  <c r="B120" i="43"/>
  <c r="E140" i="43"/>
  <c r="F228" i="47"/>
  <c r="F235" i="47"/>
  <c r="F234" i="47"/>
  <c r="F233" i="47"/>
  <c r="F225" i="47"/>
  <c r="F232" i="47"/>
  <c r="F231" i="47"/>
  <c r="F230" i="47"/>
  <c r="F229" i="47"/>
  <c r="F227" i="47"/>
  <c r="F224" i="47"/>
  <c r="G87" i="54"/>
  <c r="B103" i="54"/>
  <c r="G98" i="54"/>
  <c r="G93" i="54"/>
  <c r="D21" i="48"/>
  <c r="E196" i="47"/>
  <c r="E194" i="47"/>
  <c r="E193" i="47"/>
  <c r="E195" i="47"/>
  <c r="E197" i="47"/>
  <c r="E155" i="53"/>
  <c r="E159" i="53"/>
  <c r="E157" i="53"/>
  <c r="E156" i="53"/>
  <c r="E151" i="53"/>
  <c r="E150" i="53"/>
  <c r="E140" i="53"/>
  <c r="E138" i="53"/>
  <c r="E137" i="53"/>
  <c r="E136" i="53"/>
  <c r="E135" i="53"/>
  <c r="B120" i="53"/>
  <c r="E141" i="53"/>
  <c r="G89" i="44"/>
  <c r="G90" i="44"/>
  <c r="G91" i="44"/>
  <c r="E186" i="54"/>
  <c r="E194" i="54"/>
  <c r="E192" i="54"/>
  <c r="E188" i="54"/>
  <c r="E187" i="54"/>
  <c r="C115" i="47"/>
  <c r="F224" i="44"/>
  <c r="F234" i="44"/>
  <c r="F233" i="44"/>
  <c r="F232" i="44"/>
  <c r="F230" i="44"/>
  <c r="F228" i="44"/>
  <c r="F226" i="44"/>
  <c r="F225" i="44"/>
  <c r="G92" i="51"/>
  <c r="G96" i="51"/>
  <c r="G94" i="51"/>
  <c r="G93" i="51"/>
  <c r="G86" i="51"/>
  <c r="E150" i="47"/>
  <c r="B147" i="47"/>
  <c r="E158" i="47"/>
  <c r="E155" i="47"/>
  <c r="E157" i="47"/>
  <c r="E156" i="47"/>
  <c r="E154" i="47"/>
  <c r="E170" i="51"/>
  <c r="E174" i="51"/>
  <c r="E172" i="51"/>
  <c r="E171" i="51"/>
  <c r="G64" i="47"/>
  <c r="G75" i="47"/>
  <c r="G74" i="47"/>
  <c r="G73" i="47"/>
  <c r="G71" i="47"/>
  <c r="G70" i="47"/>
  <c r="G76" i="47"/>
  <c r="G65" i="47"/>
  <c r="E155" i="51"/>
  <c r="E152" i="51"/>
  <c r="E157" i="51"/>
  <c r="E156" i="51"/>
  <c r="E154" i="51"/>
  <c r="E185" i="54"/>
  <c r="C114" i="52"/>
  <c r="C115" i="52"/>
  <c r="E139" i="53"/>
  <c r="F224" i="54"/>
  <c r="F225" i="54"/>
  <c r="F234" i="54"/>
  <c r="F232" i="54"/>
  <c r="F231" i="54"/>
  <c r="F226" i="54"/>
  <c r="F230" i="54"/>
  <c r="F228" i="54"/>
  <c r="E153" i="44"/>
  <c r="E154" i="44"/>
  <c r="E155" i="43"/>
  <c r="E156" i="43"/>
  <c r="E157" i="43"/>
  <c r="E151" i="43"/>
  <c r="E150" i="43"/>
  <c r="E159" i="43"/>
  <c r="B120" i="47"/>
  <c r="I208" i="53"/>
  <c r="I207" i="53"/>
  <c r="B204" i="53"/>
  <c r="I212" i="53"/>
  <c r="I214" i="53"/>
  <c r="I213" i="53"/>
  <c r="I211" i="53"/>
  <c r="I210" i="53"/>
  <c r="I209" i="53"/>
  <c r="I214" i="54"/>
  <c r="I213" i="54"/>
  <c r="I212" i="54"/>
  <c r="I211" i="54"/>
  <c r="I210" i="54"/>
  <c r="I209" i="54"/>
  <c r="I208" i="54"/>
  <c r="I207" i="54"/>
  <c r="B204" i="54"/>
  <c r="E139" i="54"/>
  <c r="E138" i="54"/>
  <c r="E137" i="54"/>
  <c r="E136" i="54"/>
  <c r="E135" i="54"/>
  <c r="E142" i="54"/>
  <c r="B120" i="54"/>
  <c r="E141" i="54"/>
  <c r="E140" i="54"/>
  <c r="G61" i="45"/>
  <c r="G62" i="45"/>
  <c r="G63" i="45"/>
  <c r="B34" i="45"/>
  <c r="G70" i="45"/>
  <c r="G71" i="45"/>
  <c r="G69" i="45"/>
  <c r="G68" i="45"/>
  <c r="G67" i="45"/>
  <c r="G66" i="45"/>
  <c r="G65" i="45"/>
  <c r="G64" i="45"/>
  <c r="E173" i="50"/>
  <c r="E172" i="50"/>
  <c r="E171" i="50"/>
  <c r="E170" i="50"/>
  <c r="E169" i="50"/>
  <c r="E168" i="50"/>
  <c r="B164" i="50"/>
  <c r="E174" i="50"/>
  <c r="E167" i="50"/>
  <c r="E175" i="50"/>
  <c r="E198" i="48"/>
  <c r="B180" i="48"/>
  <c r="E197" i="48"/>
  <c r="E196" i="48"/>
  <c r="E195" i="48"/>
  <c r="E185" i="48"/>
  <c r="E183" i="48"/>
  <c r="E186" i="48"/>
  <c r="E199" i="48"/>
  <c r="E194" i="48"/>
  <c r="E193" i="48"/>
  <c r="E192" i="48"/>
  <c r="E191" i="48"/>
  <c r="E190" i="48"/>
  <c r="E189" i="48"/>
  <c r="E188" i="48"/>
  <c r="E187" i="48"/>
  <c r="E184" i="48"/>
  <c r="I211" i="50"/>
  <c r="I210" i="50"/>
  <c r="I209" i="50"/>
  <c r="I208" i="50"/>
  <c r="I207" i="50"/>
  <c r="B204" i="50"/>
  <c r="I214" i="50"/>
  <c r="I213" i="50"/>
  <c r="I212" i="50"/>
  <c r="I207" i="47"/>
  <c r="I214" i="47"/>
  <c r="I213" i="47"/>
  <c r="I212" i="47"/>
  <c r="I211" i="47"/>
  <c r="I210" i="47"/>
  <c r="I209" i="47"/>
  <c r="I208" i="47"/>
  <c r="B204" i="47"/>
  <c r="B164" i="47"/>
  <c r="E169" i="47"/>
  <c r="E167" i="47"/>
  <c r="E170" i="47"/>
  <c r="E175" i="47"/>
  <c r="E174" i="47"/>
  <c r="E173" i="47"/>
  <c r="E168" i="47"/>
  <c r="E172" i="47"/>
  <c r="E171" i="47"/>
  <c r="C253" i="51"/>
  <c r="C252" i="51"/>
  <c r="B242" i="51"/>
  <c r="C254" i="51"/>
  <c r="G72" i="46"/>
  <c r="G70" i="46"/>
  <c r="G69" i="46"/>
  <c r="G75" i="46"/>
  <c r="G64" i="46"/>
  <c r="G65" i="46"/>
  <c r="B34" i="46"/>
  <c r="G66" i="46"/>
  <c r="G76" i="46"/>
  <c r="G74" i="46"/>
  <c r="G73" i="46"/>
  <c r="G71" i="46"/>
  <c r="G68" i="46"/>
  <c r="G67" i="46"/>
  <c r="C254" i="50"/>
  <c r="C253" i="50"/>
  <c r="C252" i="50"/>
  <c r="B242" i="50"/>
  <c r="G80" i="45"/>
  <c r="G89" i="45"/>
  <c r="G79" i="45"/>
  <c r="B76" i="45"/>
  <c r="G93" i="45"/>
  <c r="G82" i="45"/>
  <c r="G81" i="45"/>
  <c r="G92" i="45"/>
  <c r="G91" i="45"/>
  <c r="G90" i="45"/>
  <c r="G88" i="45"/>
  <c r="G87" i="45"/>
  <c r="G86" i="45"/>
  <c r="G85" i="45"/>
  <c r="G84" i="45"/>
  <c r="G83" i="45"/>
  <c r="I208" i="51"/>
  <c r="I207" i="51"/>
  <c r="B204" i="51"/>
  <c r="I214" i="51"/>
  <c r="I213" i="51"/>
  <c r="I211" i="51"/>
  <c r="I209" i="51"/>
  <c r="I212" i="51"/>
  <c r="I210" i="51"/>
  <c r="E139" i="52"/>
  <c r="E138" i="52"/>
  <c r="E137" i="52"/>
  <c r="E136" i="52"/>
  <c r="E135" i="52"/>
  <c r="E142" i="52"/>
  <c r="B120" i="52"/>
  <c r="E141" i="52"/>
  <c r="E140" i="52"/>
  <c r="E142" i="50"/>
  <c r="E123" i="50"/>
  <c r="B120" i="50"/>
  <c r="E141" i="50"/>
  <c r="E140" i="50"/>
  <c r="E138" i="50"/>
  <c r="E137" i="50"/>
  <c r="E139" i="50"/>
  <c r="E136" i="50"/>
  <c r="E135" i="50"/>
  <c r="E124" i="50"/>
  <c r="E189" i="51"/>
  <c r="E188" i="51"/>
  <c r="E187" i="51"/>
  <c r="E186" i="51"/>
  <c r="E185" i="51"/>
  <c r="E184" i="51"/>
  <c r="E199" i="51"/>
  <c r="E183" i="51"/>
  <c r="E198" i="51"/>
  <c r="B180" i="51"/>
  <c r="E197" i="51"/>
  <c r="E196" i="51"/>
  <c r="E195" i="51"/>
  <c r="E194" i="51"/>
  <c r="E192" i="51"/>
  <c r="E191" i="51"/>
  <c r="E193" i="51"/>
  <c r="E190" i="51"/>
  <c r="E195" i="49"/>
  <c r="E194" i="49"/>
  <c r="E193" i="49"/>
  <c r="E192" i="49"/>
  <c r="E186" i="49"/>
  <c r="E198" i="49"/>
  <c r="B180" i="49"/>
  <c r="E183" i="49"/>
  <c r="E185" i="49"/>
  <c r="E184" i="49"/>
  <c r="E199" i="49"/>
  <c r="E197" i="49"/>
  <c r="E196" i="49"/>
  <c r="E191" i="49"/>
  <c r="E190" i="49"/>
  <c r="E189" i="49"/>
  <c r="E188" i="49"/>
  <c r="E187" i="49"/>
  <c r="G76" i="50"/>
  <c r="G75" i="50"/>
  <c r="G74" i="50"/>
  <c r="G73" i="50"/>
  <c r="G72" i="50"/>
  <c r="G71" i="50"/>
  <c r="G69" i="50"/>
  <c r="G68" i="50"/>
  <c r="G67" i="50"/>
  <c r="G66" i="50"/>
  <c r="G65" i="50"/>
  <c r="G64" i="50"/>
  <c r="G70" i="50"/>
  <c r="B34" i="50"/>
  <c r="E167" i="52"/>
  <c r="B164" i="52"/>
  <c r="E175" i="52"/>
  <c r="E174" i="52"/>
  <c r="E173" i="52"/>
  <c r="E172" i="52"/>
  <c r="E171" i="52"/>
  <c r="E170" i="52"/>
  <c r="E169" i="52"/>
  <c r="E168" i="52"/>
  <c r="C115" i="50"/>
  <c r="C114" i="50"/>
  <c r="C113" i="50"/>
  <c r="B103" i="50"/>
  <c r="E175" i="49"/>
  <c r="E174" i="49"/>
  <c r="E173" i="49"/>
  <c r="E167" i="49"/>
  <c r="E172" i="49"/>
  <c r="E171" i="49"/>
  <c r="E170" i="49"/>
  <c r="E169" i="49"/>
  <c r="E168" i="49"/>
  <c r="B164" i="49"/>
  <c r="I214" i="52"/>
  <c r="I213" i="52"/>
  <c r="I212" i="52"/>
  <c r="I211" i="52"/>
  <c r="I210" i="52"/>
  <c r="I209" i="52"/>
  <c r="I208" i="52"/>
  <c r="I207" i="52"/>
  <c r="B204" i="52"/>
  <c r="F224" i="52"/>
  <c r="F223" i="52"/>
  <c r="F222" i="52"/>
  <c r="F237" i="52"/>
  <c r="B219" i="52"/>
  <c r="F236" i="52"/>
  <c r="F235" i="52"/>
  <c r="F234" i="52"/>
  <c r="F233" i="52"/>
  <c r="F232" i="52"/>
  <c r="F231" i="52"/>
  <c r="F230" i="52"/>
  <c r="F229" i="52"/>
  <c r="F228" i="52"/>
  <c r="F227" i="52"/>
  <c r="F226" i="52"/>
  <c r="F225" i="52"/>
  <c r="B34" i="49"/>
  <c r="G76" i="49"/>
  <c r="G66" i="49"/>
  <c r="G67" i="49"/>
  <c r="G65" i="49"/>
  <c r="G64" i="49"/>
  <c r="G68" i="49"/>
  <c r="G69" i="49"/>
  <c r="G75" i="49"/>
  <c r="G74" i="49"/>
  <c r="G73" i="49"/>
  <c r="G72" i="49"/>
  <c r="G71" i="49"/>
  <c r="G70" i="49"/>
  <c r="C115" i="49"/>
  <c r="C114" i="49"/>
  <c r="B103" i="49"/>
  <c r="C113" i="49"/>
  <c r="C252" i="48"/>
  <c r="C254" i="48"/>
  <c r="B242" i="48"/>
  <c r="C253" i="48"/>
  <c r="E153" i="46"/>
  <c r="E156" i="46"/>
  <c r="E159" i="46"/>
  <c r="E158" i="46"/>
  <c r="E157" i="46"/>
  <c r="E150" i="46"/>
  <c r="E155" i="46"/>
  <c r="B147" i="46"/>
  <c r="E154" i="46"/>
  <c r="E152" i="46"/>
  <c r="E151" i="46"/>
  <c r="E158" i="49"/>
  <c r="E157" i="49"/>
  <c r="E151" i="49"/>
  <c r="E155" i="49"/>
  <c r="E156" i="49"/>
  <c r="E154" i="49"/>
  <c r="E153" i="49"/>
  <c r="E152" i="49"/>
  <c r="E150" i="49"/>
  <c r="B147" i="49"/>
  <c r="E159" i="49"/>
  <c r="C114" i="48"/>
  <c r="C113" i="48"/>
  <c r="C115" i="48"/>
  <c r="B103" i="48"/>
  <c r="C249" i="45"/>
  <c r="C248" i="45"/>
  <c r="B237" i="45"/>
  <c r="C247" i="45"/>
  <c r="E132" i="45"/>
  <c r="E131" i="45"/>
  <c r="B115" i="45"/>
  <c r="E133" i="45"/>
  <c r="E137" i="45"/>
  <c r="E136" i="45"/>
  <c r="E135" i="45"/>
  <c r="E134" i="45"/>
  <c r="C115" i="51"/>
  <c r="C114" i="51"/>
  <c r="C113" i="51"/>
  <c r="B103" i="51"/>
  <c r="C254" i="49"/>
  <c r="C253" i="49"/>
  <c r="C252" i="49"/>
  <c r="B242" i="49"/>
  <c r="E146" i="45"/>
  <c r="E154" i="45"/>
  <c r="E145" i="45"/>
  <c r="B142" i="45"/>
  <c r="E153" i="45"/>
  <c r="E147" i="45"/>
  <c r="E152" i="45"/>
  <c r="E151" i="45"/>
  <c r="E150" i="45"/>
  <c r="E149" i="45"/>
  <c r="E148" i="45"/>
  <c r="I207" i="46"/>
  <c r="I210" i="46"/>
  <c r="I212" i="46"/>
  <c r="I211" i="46"/>
  <c r="I209" i="46"/>
  <c r="I208" i="46"/>
  <c r="I214" i="46"/>
  <c r="I213" i="46"/>
  <c r="B204" i="46"/>
  <c r="I209" i="45"/>
  <c r="I208" i="45"/>
  <c r="I207" i="45"/>
  <c r="I206" i="45"/>
  <c r="I205" i="45"/>
  <c r="I204" i="45"/>
  <c r="I203" i="45"/>
  <c r="I202" i="45"/>
  <c r="B199" i="45"/>
  <c r="G98" i="49"/>
  <c r="G97" i="49"/>
  <c r="G96" i="49"/>
  <c r="G95" i="49"/>
  <c r="G89" i="49"/>
  <c r="G85" i="49"/>
  <c r="G92" i="49"/>
  <c r="G91" i="49"/>
  <c r="G94" i="49"/>
  <c r="G90" i="49"/>
  <c r="G88" i="49"/>
  <c r="G87" i="49"/>
  <c r="G86" i="49"/>
  <c r="G84" i="49"/>
  <c r="B81" i="49"/>
  <c r="G93" i="49"/>
  <c r="C108" i="45"/>
  <c r="C110" i="45"/>
  <c r="C109" i="45"/>
  <c r="B98" i="45"/>
  <c r="E193" i="45"/>
  <c r="B175" i="45"/>
  <c r="E189" i="45"/>
  <c r="E192" i="45"/>
  <c r="E190" i="45"/>
  <c r="E191" i="45"/>
  <c r="E188" i="45"/>
  <c r="E187" i="45"/>
  <c r="E186" i="45"/>
  <c r="E185" i="45"/>
  <c r="E179" i="45"/>
  <c r="E184" i="45"/>
  <c r="E183" i="45"/>
  <c r="E182" i="45"/>
  <c r="E178" i="45"/>
  <c r="E181" i="45"/>
  <c r="E180" i="45"/>
  <c r="E194" i="45"/>
  <c r="C252" i="46"/>
  <c r="C254" i="46"/>
  <c r="B242" i="46"/>
  <c r="C253" i="46"/>
  <c r="E188" i="46"/>
  <c r="E186" i="46"/>
  <c r="E185" i="46"/>
  <c r="E191" i="46"/>
  <c r="E187" i="46"/>
  <c r="E184" i="46"/>
  <c r="E183" i="46"/>
  <c r="B180" i="46"/>
  <c r="E199" i="46"/>
  <c r="E189" i="46"/>
  <c r="E198" i="46"/>
  <c r="E197" i="46"/>
  <c r="E196" i="46"/>
  <c r="E195" i="46"/>
  <c r="E190" i="46"/>
  <c r="E194" i="46"/>
  <c r="E193" i="46"/>
  <c r="E192" i="46"/>
  <c r="F227" i="51"/>
  <c r="F226" i="51"/>
  <c r="F225" i="51"/>
  <c r="F224" i="51"/>
  <c r="F223" i="51"/>
  <c r="F222" i="51"/>
  <c r="F237" i="51"/>
  <c r="B219" i="51"/>
  <c r="F236" i="51"/>
  <c r="F235" i="51"/>
  <c r="F234" i="51"/>
  <c r="F233" i="51"/>
  <c r="F232" i="51"/>
  <c r="F230" i="51"/>
  <c r="F231" i="51"/>
  <c r="F229" i="51"/>
  <c r="F228" i="51"/>
  <c r="I214" i="48"/>
  <c r="I208" i="48"/>
  <c r="I207" i="48"/>
  <c r="I210" i="48"/>
  <c r="B204" i="48"/>
  <c r="I209" i="48"/>
  <c r="I213" i="48"/>
  <c r="I212" i="48"/>
  <c r="I211" i="48"/>
  <c r="F230" i="50"/>
  <c r="F229" i="50"/>
  <c r="F228" i="50"/>
  <c r="F227" i="50"/>
  <c r="F226" i="50"/>
  <c r="F225" i="50"/>
  <c r="F223" i="50"/>
  <c r="F222" i="50"/>
  <c r="F237" i="50"/>
  <c r="B219" i="50"/>
  <c r="F236" i="50"/>
  <c r="F235" i="50"/>
  <c r="F233" i="50"/>
  <c r="F232" i="50"/>
  <c r="F231" i="50"/>
  <c r="F224" i="50"/>
  <c r="F234" i="50"/>
  <c r="I211" i="42"/>
  <c r="I212" i="42"/>
  <c r="I210" i="42"/>
  <c r="I209" i="42"/>
  <c r="B204" i="42"/>
  <c r="I208" i="42"/>
  <c r="I207" i="42"/>
  <c r="I213" i="42"/>
  <c r="I214" i="42"/>
  <c r="E139" i="44"/>
  <c r="E138" i="44"/>
  <c r="E137" i="44"/>
  <c r="E140" i="44"/>
  <c r="E136" i="44"/>
  <c r="E135" i="44"/>
  <c r="E142" i="44"/>
  <c r="B120" i="44"/>
  <c r="E141" i="44"/>
  <c r="E142" i="42"/>
  <c r="B120" i="42"/>
  <c r="E141" i="42"/>
  <c r="E140" i="42"/>
  <c r="E139" i="42"/>
  <c r="E138" i="42"/>
  <c r="E137" i="42"/>
  <c r="G73" i="41"/>
  <c r="B34" i="41"/>
  <c r="G76" i="41"/>
  <c r="G75" i="41"/>
  <c r="G74" i="41"/>
  <c r="G72" i="41"/>
  <c r="G71" i="41"/>
  <c r="G70" i="41"/>
  <c r="G69" i="41"/>
  <c r="E173" i="42"/>
  <c r="E175" i="42"/>
  <c r="E174" i="42"/>
  <c r="E172" i="42"/>
  <c r="E171" i="42"/>
  <c r="E168" i="42"/>
  <c r="B164" i="42"/>
  <c r="E170" i="42"/>
  <c r="E169" i="42"/>
  <c r="E167" i="42"/>
  <c r="I207" i="44"/>
  <c r="B204" i="44"/>
  <c r="I214" i="44"/>
  <c r="I213" i="44"/>
  <c r="I212" i="44"/>
  <c r="I211" i="44"/>
  <c r="I210" i="44"/>
  <c r="I209" i="44"/>
  <c r="I208" i="44"/>
  <c r="I208" i="43"/>
  <c r="I209" i="43"/>
  <c r="I207" i="43"/>
  <c r="B204" i="43"/>
  <c r="I210" i="43"/>
  <c r="I214" i="43"/>
  <c r="I213" i="43"/>
  <c r="I212" i="43"/>
  <c r="I211" i="43"/>
  <c r="E140" i="41"/>
  <c r="E136" i="41"/>
  <c r="E141" i="41"/>
  <c r="E142" i="41"/>
  <c r="B120" i="41"/>
  <c r="E138" i="41"/>
  <c r="E139" i="41"/>
  <c r="E137" i="41"/>
  <c r="C254" i="42"/>
  <c r="C252" i="42"/>
  <c r="B242" i="42"/>
  <c r="C253" i="42"/>
  <c r="G98" i="41"/>
  <c r="G93" i="41"/>
  <c r="G92" i="41"/>
  <c r="G87" i="41"/>
  <c r="G84" i="41"/>
  <c r="G97" i="41"/>
  <c r="G96" i="41"/>
  <c r="G90" i="41"/>
  <c r="G95" i="41"/>
  <c r="B81" i="41"/>
  <c r="G94" i="41"/>
  <c r="G91" i="41"/>
  <c r="G89" i="41"/>
  <c r="G88" i="41"/>
  <c r="G86" i="41"/>
  <c r="G85" i="41"/>
  <c r="E167" i="44"/>
  <c r="B164" i="44"/>
  <c r="E169" i="44"/>
  <c r="E168" i="44"/>
  <c r="E175" i="44"/>
  <c r="E174" i="44"/>
  <c r="E173" i="44"/>
  <c r="E172" i="44"/>
  <c r="E171" i="44"/>
  <c r="E170" i="44"/>
  <c r="C253" i="41"/>
  <c r="C254" i="41"/>
  <c r="B242" i="41"/>
  <c r="C252" i="41"/>
  <c r="F230" i="42"/>
  <c r="F225" i="42"/>
  <c r="F223" i="42"/>
  <c r="F234" i="42"/>
  <c r="F231" i="42"/>
  <c r="F229" i="42"/>
  <c r="F228" i="42"/>
  <c r="F227" i="42"/>
  <c r="F232" i="42"/>
  <c r="F226" i="42"/>
  <c r="F224" i="42"/>
  <c r="F222" i="42"/>
  <c r="F237" i="42"/>
  <c r="B219" i="42"/>
  <c r="F236" i="42"/>
  <c r="F235" i="42"/>
  <c r="F233" i="42"/>
  <c r="I214" i="41"/>
  <c r="I207" i="41"/>
  <c r="I213" i="41"/>
  <c r="I212" i="41"/>
  <c r="I209" i="41"/>
  <c r="I208" i="41"/>
  <c r="I211" i="41"/>
  <c r="I210" i="41"/>
  <c r="B204" i="41"/>
  <c r="G92" i="39"/>
  <c r="G91" i="39"/>
  <c r="G90" i="39"/>
  <c r="G89" i="39"/>
  <c r="G86" i="39"/>
  <c r="G88" i="39"/>
  <c r="G87" i="39"/>
  <c r="G85" i="39"/>
  <c r="G84" i="39"/>
  <c r="B81" i="39"/>
  <c r="G98" i="39"/>
  <c r="G97" i="39"/>
  <c r="G96" i="39"/>
  <c r="G93" i="39"/>
  <c r="G95" i="39"/>
  <c r="G94" i="39"/>
  <c r="E186" i="40"/>
  <c r="E185" i="40"/>
  <c r="E184" i="40"/>
  <c r="E199" i="40"/>
  <c r="E183" i="40"/>
  <c r="E198" i="40"/>
  <c r="B180" i="40"/>
  <c r="E197" i="40"/>
  <c r="E196" i="40"/>
  <c r="E195" i="40"/>
  <c r="E194" i="40"/>
  <c r="E193" i="40"/>
  <c r="E192" i="40"/>
  <c r="E191" i="40"/>
  <c r="E190" i="40"/>
  <c r="E189" i="40"/>
  <c r="E188" i="40"/>
  <c r="E187" i="40"/>
  <c r="I214" i="40"/>
  <c r="I213" i="40"/>
  <c r="I212" i="40"/>
  <c r="I211" i="40"/>
  <c r="I210" i="40"/>
  <c r="I209" i="40"/>
  <c r="B204" i="40"/>
  <c r="I208" i="40"/>
  <c r="I207" i="40"/>
  <c r="G70" i="40"/>
  <c r="G69" i="40"/>
  <c r="G68" i="40"/>
  <c r="G67" i="40"/>
  <c r="G66" i="40"/>
  <c r="G65" i="40"/>
  <c r="G64" i="40"/>
  <c r="B34" i="40"/>
  <c r="G76" i="40"/>
  <c r="G75" i="40"/>
  <c r="G74" i="40"/>
  <c r="G72" i="40"/>
  <c r="G71" i="40"/>
  <c r="G73" i="40"/>
  <c r="E155" i="39"/>
  <c r="E154" i="39"/>
  <c r="E153" i="39"/>
  <c r="E152" i="39"/>
  <c r="E151" i="39"/>
  <c r="E159" i="39"/>
  <c r="E150" i="39"/>
  <c r="B147" i="39"/>
  <c r="E158" i="39"/>
  <c r="E157" i="39"/>
  <c r="E156" i="39"/>
  <c r="E153" i="40"/>
  <c r="E152" i="40"/>
  <c r="E151" i="40"/>
  <c r="E159" i="40"/>
  <c r="E150" i="40"/>
  <c r="B147" i="40"/>
  <c r="E158" i="40"/>
  <c r="E157" i="40"/>
  <c r="E156" i="40"/>
  <c r="E154" i="40"/>
  <c r="E155" i="40"/>
  <c r="E167" i="40"/>
  <c r="B164" i="40"/>
  <c r="E175" i="40"/>
  <c r="E174" i="40"/>
  <c r="E173" i="40"/>
  <c r="E172" i="40"/>
  <c r="E171" i="40"/>
  <c r="E169" i="40"/>
  <c r="E168" i="40"/>
  <c r="E170" i="40"/>
  <c r="F227" i="39"/>
  <c r="F226" i="39"/>
  <c r="F225" i="39"/>
  <c r="F224" i="39"/>
  <c r="F223" i="39"/>
  <c r="F222" i="39"/>
  <c r="F237" i="39"/>
  <c r="B219" i="39"/>
  <c r="F236" i="39"/>
  <c r="F235" i="39"/>
  <c r="F234" i="39"/>
  <c r="F233" i="39"/>
  <c r="F232" i="39"/>
  <c r="F231" i="39"/>
  <c r="F229" i="39"/>
  <c r="F228" i="39"/>
  <c r="F230" i="39"/>
  <c r="E139" i="40"/>
  <c r="E138" i="40"/>
  <c r="E137" i="40"/>
  <c r="E136" i="40"/>
  <c r="E135" i="40"/>
  <c r="E142" i="40"/>
  <c r="B120" i="40"/>
  <c r="E141" i="40"/>
  <c r="E140" i="40"/>
  <c r="C253" i="39"/>
  <c r="C252" i="39"/>
  <c r="B242" i="39"/>
  <c r="C254" i="39"/>
  <c r="I208" i="39"/>
  <c r="I207" i="39"/>
  <c r="B204" i="39"/>
  <c r="I214" i="39"/>
  <c r="I213" i="39"/>
  <c r="I212" i="39"/>
  <c r="I210" i="39"/>
  <c r="I209" i="39"/>
  <c r="I211" i="39"/>
  <c r="C114" i="40"/>
  <c r="C113" i="40"/>
  <c r="B103" i="40"/>
  <c r="C115" i="40"/>
  <c r="E189" i="39"/>
  <c r="E188" i="39"/>
  <c r="E187" i="39"/>
  <c r="E186" i="39"/>
  <c r="E185" i="39"/>
  <c r="E184" i="39"/>
  <c r="E199" i="39"/>
  <c r="E183" i="39"/>
  <c r="E198" i="39"/>
  <c r="B180" i="39"/>
  <c r="E197" i="39"/>
  <c r="E196" i="39"/>
  <c r="E195" i="39"/>
  <c r="E194" i="39"/>
  <c r="E193" i="39"/>
  <c r="E191" i="39"/>
  <c r="E190" i="39"/>
  <c r="E192" i="39"/>
  <c r="G73" i="39"/>
  <c r="G72" i="39"/>
  <c r="G71" i="39"/>
  <c r="G70" i="39"/>
  <c r="G69" i="39"/>
  <c r="G68" i="39"/>
  <c r="G66" i="39"/>
  <c r="G65" i="39"/>
  <c r="G64" i="39"/>
  <c r="B34" i="39"/>
  <c r="G75" i="39"/>
  <c r="G74" i="39"/>
  <c r="G76" i="39"/>
  <c r="G67" i="39"/>
  <c r="F224" i="40"/>
  <c r="F223" i="40"/>
  <c r="F222" i="40"/>
  <c r="F237" i="40"/>
  <c r="B219" i="40"/>
  <c r="F236" i="40"/>
  <c r="F235" i="40"/>
  <c r="F234" i="40"/>
  <c r="F233" i="40"/>
  <c r="F232" i="40"/>
  <c r="F231" i="40"/>
  <c r="F230" i="40"/>
  <c r="F229" i="40"/>
  <c r="F228" i="40"/>
  <c r="F225" i="40"/>
  <c r="F227" i="40"/>
  <c r="F226" i="40"/>
  <c r="I209" i="38"/>
  <c r="I214" i="38"/>
  <c r="I213" i="38"/>
  <c r="I212" i="38"/>
  <c r="I211" i="38"/>
  <c r="B204" i="38"/>
  <c r="I210" i="38"/>
  <c r="I208" i="38"/>
  <c r="I207" i="38"/>
  <c r="E167" i="38"/>
  <c r="B164" i="38"/>
  <c r="E168" i="38"/>
  <c r="E171" i="38"/>
  <c r="E175" i="38"/>
  <c r="E174" i="38"/>
  <c r="E173" i="38"/>
  <c r="E172" i="38"/>
  <c r="E170" i="38"/>
  <c r="E169" i="38"/>
  <c r="E153" i="38"/>
  <c r="E152" i="38"/>
  <c r="E151" i="38"/>
  <c r="E159" i="38"/>
  <c r="E150" i="38"/>
  <c r="B147" i="38"/>
  <c r="E158" i="38"/>
  <c r="E157" i="38"/>
  <c r="E156" i="38"/>
  <c r="E155" i="38"/>
  <c r="E154" i="38"/>
  <c r="G70" i="38"/>
  <c r="G69" i="38"/>
  <c r="G74" i="38"/>
  <c r="G38" i="38"/>
  <c r="G37" i="38"/>
  <c r="B34" i="38"/>
  <c r="G76" i="38"/>
  <c r="G75" i="38"/>
  <c r="G73" i="38"/>
  <c r="G72" i="38"/>
  <c r="G71" i="38"/>
  <c r="F224" i="38"/>
  <c r="F225" i="38"/>
  <c r="F223" i="38"/>
  <c r="F222" i="38"/>
  <c r="F237" i="38"/>
  <c r="B219" i="38"/>
  <c r="F236" i="38"/>
  <c r="F235" i="38"/>
  <c r="F234" i="38"/>
  <c r="F233" i="38"/>
  <c r="F232" i="38"/>
  <c r="F231" i="38"/>
  <c r="F228" i="38"/>
  <c r="F230" i="38"/>
  <c r="F229" i="38"/>
  <c r="F227" i="38"/>
  <c r="F226" i="38"/>
  <c r="G89" i="38"/>
  <c r="G88" i="38"/>
  <c r="G87" i="38"/>
  <c r="G86" i="38"/>
  <c r="G85" i="38"/>
  <c r="G84" i="38"/>
  <c r="G93" i="38"/>
  <c r="B81" i="38"/>
  <c r="G98" i="38"/>
  <c r="G97" i="38"/>
  <c r="G96" i="38"/>
  <c r="G95" i="38"/>
  <c r="G94" i="38"/>
  <c r="G92" i="38"/>
  <c r="G91" i="38"/>
  <c r="G90" i="38"/>
  <c r="E139" i="38"/>
  <c r="E138" i="38"/>
  <c r="E137" i="38"/>
  <c r="E136" i="38"/>
  <c r="E141" i="38"/>
  <c r="E135" i="38"/>
  <c r="E142" i="38"/>
  <c r="E123" i="38"/>
  <c r="B120" i="38"/>
  <c r="E140" i="38"/>
  <c r="C114" i="38"/>
  <c r="C113" i="38"/>
  <c r="B103" i="38"/>
  <c r="C115" i="38"/>
  <c r="E186" i="38"/>
  <c r="E185" i="38"/>
  <c r="E190" i="38"/>
  <c r="E184" i="38"/>
  <c r="E199" i="38"/>
  <c r="E183" i="38"/>
  <c r="E198" i="38"/>
  <c r="B180" i="38"/>
  <c r="E197" i="38"/>
  <c r="E196" i="38"/>
  <c r="E195" i="38"/>
  <c r="E194" i="38"/>
  <c r="E193" i="38"/>
  <c r="E192" i="38"/>
  <c r="E191" i="38"/>
  <c r="E187" i="38"/>
  <c r="E189" i="38"/>
  <c r="E188" i="38"/>
  <c r="G74" i="37"/>
  <c r="G73" i="37"/>
  <c r="G72" i="37"/>
  <c r="G71" i="37"/>
  <c r="G70" i="37"/>
  <c r="G69" i="37"/>
  <c r="G68" i="37"/>
  <c r="G67" i="37"/>
  <c r="G66" i="37"/>
  <c r="G65" i="37"/>
  <c r="G64" i="37"/>
  <c r="B34" i="37"/>
  <c r="G76" i="37"/>
  <c r="G75" i="37"/>
  <c r="I214" i="37"/>
  <c r="I213" i="37"/>
  <c r="I212" i="37"/>
  <c r="I211" i="37"/>
  <c r="I210" i="37"/>
  <c r="I209" i="37"/>
  <c r="I208" i="37"/>
  <c r="I207" i="37"/>
  <c r="B204" i="37"/>
  <c r="F223" i="37"/>
  <c r="F222" i="37"/>
  <c r="F237" i="37"/>
  <c r="B219" i="37"/>
  <c r="F236" i="37"/>
  <c r="F235" i="37"/>
  <c r="F234" i="37"/>
  <c r="F233" i="37"/>
  <c r="F232" i="37"/>
  <c r="F231" i="37"/>
  <c r="F230" i="37"/>
  <c r="F229" i="37"/>
  <c r="F228" i="37"/>
  <c r="F227" i="37"/>
  <c r="F226" i="37"/>
  <c r="F225" i="37"/>
  <c r="F224" i="37"/>
  <c r="E184" i="37"/>
  <c r="E199" i="37"/>
  <c r="E183" i="37"/>
  <c r="B180" i="37"/>
  <c r="E198" i="37"/>
  <c r="E197" i="37"/>
  <c r="E196" i="37"/>
  <c r="E195" i="37"/>
  <c r="E194" i="37"/>
  <c r="E193" i="37"/>
  <c r="E192" i="37"/>
  <c r="E191" i="37"/>
  <c r="E190" i="37"/>
  <c r="E189" i="37"/>
  <c r="E188" i="37"/>
  <c r="E187" i="37"/>
  <c r="E186" i="37"/>
  <c r="E185" i="37"/>
  <c r="E152" i="37"/>
  <c r="E159" i="37"/>
  <c r="E151" i="37"/>
  <c r="E158" i="37"/>
  <c r="E150" i="37"/>
  <c r="E157" i="37"/>
  <c r="B147" i="37"/>
  <c r="E156" i="37"/>
  <c r="E155" i="37"/>
  <c r="E154" i="37"/>
  <c r="E153" i="37"/>
  <c r="C115" i="37"/>
  <c r="C114" i="37"/>
  <c r="C113" i="37"/>
  <c r="B103" i="37"/>
  <c r="G93" i="37"/>
  <c r="G92" i="37"/>
  <c r="G91" i="37"/>
  <c r="G90" i="37"/>
  <c r="G89" i="37"/>
  <c r="G88" i="37"/>
  <c r="G87" i="37"/>
  <c r="G86" i="37"/>
  <c r="G85" i="37"/>
  <c r="G84" i="37"/>
  <c r="B81" i="37"/>
  <c r="G98" i="37"/>
  <c r="G97" i="37"/>
  <c r="G96" i="37"/>
  <c r="G95" i="37"/>
  <c r="G94" i="37"/>
  <c r="E175" i="37"/>
  <c r="E174" i="37"/>
  <c r="E173" i="37"/>
  <c r="E172" i="37"/>
  <c r="E171" i="37"/>
  <c r="E170" i="37"/>
  <c r="E169" i="37"/>
  <c r="E168" i="37"/>
  <c r="E167" i="37"/>
  <c r="B164" i="37"/>
  <c r="E140" i="37"/>
  <c r="E139" i="37"/>
  <c r="E138" i="37"/>
  <c r="E137" i="37"/>
  <c r="E136" i="37"/>
  <c r="E135" i="37"/>
  <c r="E142" i="37"/>
  <c r="E141" i="37"/>
  <c r="B120" i="37"/>
  <c r="C254" i="37"/>
  <c r="C253" i="37"/>
  <c r="C252" i="37"/>
  <c r="B242" i="37"/>
  <c r="I213" i="36"/>
  <c r="I214" i="36"/>
  <c r="I212" i="36"/>
  <c r="I211" i="36"/>
  <c r="I210" i="36"/>
  <c r="I209" i="36"/>
  <c r="I208" i="36"/>
  <c r="I207" i="36"/>
  <c r="B204" i="36"/>
  <c r="G76" i="36"/>
  <c r="G72" i="36"/>
  <c r="G75" i="36"/>
  <c r="G68" i="36"/>
  <c r="G74" i="36"/>
  <c r="G71" i="36"/>
  <c r="G70" i="36"/>
  <c r="G73" i="36"/>
  <c r="G69" i="36"/>
  <c r="G67" i="36"/>
  <c r="G66" i="36"/>
  <c r="G65" i="36"/>
  <c r="G39" i="36"/>
  <c r="G38" i="36"/>
  <c r="G37" i="36"/>
  <c r="B34" i="36"/>
  <c r="E186" i="36"/>
  <c r="E185" i="36"/>
  <c r="E198" i="36"/>
  <c r="E194" i="36"/>
  <c r="E184" i="36"/>
  <c r="E199" i="36"/>
  <c r="E183" i="36"/>
  <c r="B180" i="36"/>
  <c r="E196" i="36"/>
  <c r="E197" i="36"/>
  <c r="E195" i="36"/>
  <c r="E193" i="36"/>
  <c r="E192" i="36"/>
  <c r="E191" i="36"/>
  <c r="E190" i="36"/>
  <c r="E189" i="36"/>
  <c r="E188" i="36"/>
  <c r="E187" i="36"/>
  <c r="E167" i="36"/>
  <c r="B164" i="36"/>
  <c r="E175" i="36"/>
  <c r="E174" i="36"/>
  <c r="E173" i="36"/>
  <c r="E172" i="36"/>
  <c r="E171" i="36"/>
  <c r="E170" i="36"/>
  <c r="E169" i="36"/>
  <c r="E168" i="36"/>
  <c r="E140" i="36"/>
  <c r="B120" i="36"/>
  <c r="E139" i="36"/>
  <c r="E138" i="36"/>
  <c r="E137" i="36"/>
  <c r="E136" i="36"/>
  <c r="E142" i="36"/>
  <c r="E141" i="36"/>
  <c r="E153" i="36"/>
  <c r="E152" i="36"/>
  <c r="E159" i="36"/>
  <c r="E151" i="36"/>
  <c r="E158" i="36"/>
  <c r="E150" i="36"/>
  <c r="E157" i="36"/>
  <c r="B147" i="36"/>
  <c r="E156" i="36"/>
  <c r="E155" i="36"/>
  <c r="E154" i="36"/>
  <c r="C115" i="36"/>
  <c r="C114" i="36"/>
  <c r="C113" i="36"/>
  <c r="B103" i="36"/>
  <c r="F224" i="36"/>
  <c r="F223" i="36"/>
  <c r="F236" i="36"/>
  <c r="F222" i="36"/>
  <c r="F237" i="36"/>
  <c r="B219" i="36"/>
  <c r="F232" i="36"/>
  <c r="F235" i="36"/>
  <c r="F234" i="36"/>
  <c r="F233" i="36"/>
  <c r="F231" i="36"/>
  <c r="F230" i="36"/>
  <c r="F229" i="36"/>
  <c r="F228" i="36"/>
  <c r="F227" i="36"/>
  <c r="F226" i="36"/>
  <c r="F225" i="36"/>
  <c r="G95" i="36"/>
  <c r="G94" i="36"/>
  <c r="G89" i="36"/>
  <c r="G93" i="36"/>
  <c r="G91" i="36"/>
  <c r="G92" i="36"/>
  <c r="G90" i="36"/>
  <c r="G88" i="36"/>
  <c r="G86" i="36"/>
  <c r="G85" i="36"/>
  <c r="B81" i="36"/>
  <c r="G87" i="36"/>
  <c r="G84" i="36"/>
  <c r="G98" i="36"/>
  <c r="G97" i="36"/>
  <c r="G96" i="36"/>
  <c r="C254" i="36"/>
  <c r="C253" i="36"/>
  <c r="C252" i="36"/>
  <c r="B242" i="36"/>
  <c r="T25" i="10" l="1"/>
  <c r="D20" i="51"/>
  <c r="E200" i="50"/>
  <c r="S28" i="10"/>
  <c r="D23" i="50"/>
  <c r="R29" i="10"/>
  <c r="D24" i="49"/>
  <c r="I215" i="49"/>
  <c r="F238" i="48"/>
  <c r="D25" i="48"/>
  <c r="Q30" i="10"/>
  <c r="O30" i="10"/>
  <c r="F238" i="46"/>
  <c r="D25" i="46"/>
  <c r="F233" i="45"/>
  <c r="D25" i="45"/>
  <c r="N30" i="10"/>
  <c r="D20" i="39"/>
  <c r="K25" i="10"/>
  <c r="E143" i="39"/>
  <c r="D17" i="42"/>
  <c r="G77" i="42"/>
  <c r="H22" i="10"/>
  <c r="D23" i="42"/>
  <c r="E200" i="42"/>
  <c r="H28" i="10"/>
  <c r="G26" i="10"/>
  <c r="E160" i="41"/>
  <c r="G27" i="10"/>
  <c r="E176" i="41"/>
  <c r="E200" i="41"/>
  <c r="Q25" i="10"/>
  <c r="D25" i="49"/>
  <c r="E160" i="48"/>
  <c r="D25" i="41"/>
  <c r="D23" i="41"/>
  <c r="F238" i="41"/>
  <c r="E22" i="10"/>
  <c r="G28" i="10"/>
  <c r="D17" i="53"/>
  <c r="F22" i="10"/>
  <c r="D20" i="48"/>
  <c r="D17" i="51"/>
  <c r="H26" i="10"/>
  <c r="E160" i="42"/>
  <c r="Q26" i="10"/>
  <c r="E176" i="53"/>
  <c r="E176" i="39"/>
  <c r="G99" i="48"/>
  <c r="O25" i="10"/>
  <c r="D23" i="53"/>
  <c r="D25" i="53"/>
  <c r="D23" i="52"/>
  <c r="G99" i="50"/>
  <c r="G30" i="10"/>
  <c r="V27" i="10"/>
  <c r="G99" i="43"/>
  <c r="G77" i="53"/>
  <c r="G99" i="42"/>
  <c r="S23" i="10"/>
  <c r="G99" i="53"/>
  <c r="I27" i="10"/>
  <c r="Q23" i="10"/>
  <c r="D21" i="44"/>
  <c r="D18" i="48"/>
  <c r="K27" i="10"/>
  <c r="E200" i="52"/>
  <c r="E200" i="44"/>
  <c r="H23" i="10"/>
  <c r="D21" i="50"/>
  <c r="G99" i="51"/>
  <c r="D18" i="44"/>
  <c r="D18" i="53"/>
  <c r="I23" i="10"/>
  <c r="D18" i="47"/>
  <c r="E160" i="52"/>
  <c r="D21" i="51"/>
  <c r="E171" i="45"/>
  <c r="V28" i="10"/>
  <c r="V23" i="10"/>
  <c r="E176" i="43"/>
  <c r="D18" i="43"/>
  <c r="D18" i="50"/>
  <c r="F238" i="53"/>
  <c r="D25" i="43"/>
  <c r="N27" i="10"/>
  <c r="G77" i="48"/>
  <c r="Q27" i="10"/>
  <c r="D25" i="44"/>
  <c r="J26" i="10"/>
  <c r="E143" i="48"/>
  <c r="E200" i="53"/>
  <c r="O27" i="10"/>
  <c r="D20" i="49"/>
  <c r="E143" i="47"/>
  <c r="E176" i="46"/>
  <c r="G77" i="51"/>
  <c r="D25" i="47"/>
  <c r="E143" i="46"/>
  <c r="T22" i="10"/>
  <c r="D17" i="52"/>
  <c r="D23" i="43"/>
  <c r="E160" i="51"/>
  <c r="J28" i="10"/>
  <c r="E200" i="47"/>
  <c r="E176" i="51"/>
  <c r="S26" i="10"/>
  <c r="G99" i="47"/>
  <c r="D23" i="44"/>
  <c r="V30" i="10"/>
  <c r="F238" i="49"/>
  <c r="D17" i="36"/>
  <c r="E143" i="49"/>
  <c r="D17" i="49"/>
  <c r="D17" i="50"/>
  <c r="D20" i="44"/>
  <c r="D20" i="37"/>
  <c r="D20" i="40"/>
  <c r="D17" i="40"/>
  <c r="J29" i="10"/>
  <c r="E200" i="54"/>
  <c r="P28" i="10"/>
  <c r="D20" i="52"/>
  <c r="R30" i="10"/>
  <c r="D20" i="53"/>
  <c r="V22" i="10"/>
  <c r="D20" i="45"/>
  <c r="D23" i="54"/>
  <c r="E176" i="48"/>
  <c r="D20" i="38"/>
  <c r="D17" i="38"/>
  <c r="D17" i="39"/>
  <c r="E160" i="50"/>
  <c r="D17" i="54"/>
  <c r="D20" i="46"/>
  <c r="D20" i="36"/>
  <c r="D20" i="54"/>
  <c r="D20" i="47"/>
  <c r="G77" i="44"/>
  <c r="E200" i="43"/>
  <c r="D17" i="48"/>
  <c r="D20" i="42"/>
  <c r="D20" i="41"/>
  <c r="D17" i="46"/>
  <c r="I22" i="10"/>
  <c r="Q22" i="10"/>
  <c r="R25" i="10"/>
  <c r="T27" i="10"/>
  <c r="P23" i="10"/>
  <c r="D17" i="37"/>
  <c r="D23" i="47"/>
  <c r="D17" i="47"/>
  <c r="D20" i="43"/>
  <c r="D17" i="43"/>
  <c r="D17" i="41"/>
  <c r="D20" i="50"/>
  <c r="D17" i="45"/>
  <c r="U28" i="10"/>
  <c r="D17" i="44"/>
  <c r="D18" i="51"/>
  <c r="P30" i="10"/>
  <c r="G77" i="52"/>
  <c r="H30" i="10"/>
  <c r="F238" i="47"/>
  <c r="D18" i="52"/>
  <c r="M29" i="10"/>
  <c r="O22" i="10"/>
  <c r="E160" i="44"/>
  <c r="E143" i="53"/>
  <c r="G99" i="54"/>
  <c r="G77" i="43"/>
  <c r="F238" i="44"/>
  <c r="H29" i="10"/>
  <c r="I30" i="10"/>
  <c r="P22" i="10"/>
  <c r="D18" i="54"/>
  <c r="H27" i="10"/>
  <c r="P25" i="10"/>
  <c r="T26" i="10"/>
  <c r="W27" i="10"/>
  <c r="G99" i="52"/>
  <c r="M28" i="10"/>
  <c r="M27" i="10"/>
  <c r="V25" i="10"/>
  <c r="V26" i="10"/>
  <c r="D21" i="53"/>
  <c r="E160" i="53"/>
  <c r="O28" i="10"/>
  <c r="R22" i="10"/>
  <c r="U30" i="10"/>
  <c r="T28" i="10"/>
  <c r="W25" i="10"/>
  <c r="V29" i="10"/>
  <c r="W22" i="10"/>
  <c r="O23" i="10"/>
  <c r="D18" i="46"/>
  <c r="N26" i="10"/>
  <c r="D21" i="45"/>
  <c r="F26" i="10"/>
  <c r="D21" i="37"/>
  <c r="M25" i="10"/>
  <c r="K29" i="10"/>
  <c r="G29" i="10"/>
  <c r="Q29" i="10"/>
  <c r="W29" i="10"/>
  <c r="W23" i="10"/>
  <c r="J27" i="10"/>
  <c r="I29" i="10"/>
  <c r="H25" i="10"/>
  <c r="J25" i="10"/>
  <c r="R27" i="10"/>
  <c r="S25" i="10"/>
  <c r="J30" i="10"/>
  <c r="P26" i="10"/>
  <c r="D21" i="47"/>
  <c r="U23" i="10"/>
  <c r="E160" i="47"/>
  <c r="P29" i="10"/>
  <c r="D25" i="54"/>
  <c r="W30" i="10"/>
  <c r="K23" i="10"/>
  <c r="D18" i="39"/>
  <c r="L28" i="10"/>
  <c r="G25" i="10"/>
  <c r="M23" i="10"/>
  <c r="D18" i="38"/>
  <c r="D21" i="46"/>
  <c r="O26" i="10"/>
  <c r="S22" i="10"/>
  <c r="D22" i="36"/>
  <c r="F28" i="10"/>
  <c r="K30" i="10"/>
  <c r="G22" i="10"/>
  <c r="R23" i="10"/>
  <c r="D18" i="49"/>
  <c r="U29" i="10"/>
  <c r="S27" i="10"/>
  <c r="F238" i="54"/>
  <c r="E176" i="54"/>
  <c r="U26" i="10"/>
  <c r="W26" i="10"/>
  <c r="D21" i="54"/>
  <c r="I26" i="10"/>
  <c r="D21" i="43"/>
  <c r="R26" i="10"/>
  <c r="D21" i="49"/>
  <c r="N23" i="10"/>
  <c r="D18" i="45"/>
  <c r="D21" i="52"/>
  <c r="T23" i="10"/>
  <c r="G77" i="47"/>
  <c r="I28" i="10"/>
  <c r="J22" i="10"/>
  <c r="T29" i="10"/>
  <c r="W28" i="10"/>
  <c r="L30" i="10"/>
  <c r="K28" i="10"/>
  <c r="G99" i="44"/>
  <c r="N28" i="10"/>
  <c r="U25" i="10"/>
  <c r="N22" i="10"/>
  <c r="J23" i="10"/>
  <c r="G77" i="54"/>
  <c r="M26" i="10"/>
  <c r="D21" i="38"/>
  <c r="L25" i="10"/>
  <c r="L22" i="10"/>
  <c r="F23" i="10"/>
  <c r="D18" i="37"/>
  <c r="N29" i="10"/>
  <c r="O29" i="10"/>
  <c r="F27" i="10"/>
  <c r="P27" i="10"/>
  <c r="S29" i="10"/>
  <c r="E160" i="54"/>
  <c r="I25" i="10"/>
  <c r="G99" i="46"/>
  <c r="E160" i="43"/>
  <c r="M30" i="10"/>
  <c r="F29" i="10"/>
  <c r="G99" i="40"/>
  <c r="L23" i="10"/>
  <c r="D18" i="40"/>
  <c r="M22" i="10"/>
  <c r="E26" i="10"/>
  <c r="Q28" i="10"/>
  <c r="E143" i="43"/>
  <c r="U22" i="10"/>
  <c r="S30" i="10"/>
  <c r="F238" i="43"/>
  <c r="T30" i="10"/>
  <c r="K22" i="10"/>
  <c r="L27" i="10"/>
  <c r="K26" i="10"/>
  <c r="D21" i="39"/>
  <c r="F30" i="10"/>
  <c r="L26" i="10"/>
  <c r="D21" i="40"/>
  <c r="F25" i="10"/>
  <c r="L29" i="10"/>
  <c r="G99" i="41"/>
  <c r="G23" i="10"/>
  <c r="D18" i="41"/>
  <c r="E138" i="45"/>
  <c r="N25" i="10"/>
  <c r="U27" i="10"/>
  <c r="R28" i="10"/>
  <c r="E23" i="10"/>
  <c r="E25" i="10"/>
  <c r="E28" i="10"/>
  <c r="E27" i="10"/>
  <c r="E30" i="10"/>
  <c r="E29" i="10"/>
  <c r="E143" i="54"/>
  <c r="I215" i="53"/>
  <c r="D24" i="53"/>
  <c r="I215" i="54"/>
  <c r="D24" i="54"/>
  <c r="F238" i="50"/>
  <c r="D25" i="50"/>
  <c r="E160" i="46"/>
  <c r="E176" i="49"/>
  <c r="E143" i="50"/>
  <c r="G77" i="50"/>
  <c r="I215" i="47"/>
  <c r="D24" i="47"/>
  <c r="G99" i="49"/>
  <c r="E160" i="49"/>
  <c r="I215" i="52"/>
  <c r="D24" i="52"/>
  <c r="E176" i="50"/>
  <c r="D24" i="46"/>
  <c r="I215" i="46"/>
  <c r="G94" i="45"/>
  <c r="I210" i="45"/>
  <c r="D24" i="45"/>
  <c r="E195" i="45"/>
  <c r="D23" i="45"/>
  <c r="I215" i="51"/>
  <c r="D24" i="51"/>
  <c r="E143" i="52"/>
  <c r="G72" i="45"/>
  <c r="E176" i="47"/>
  <c r="I215" i="50"/>
  <c r="D24" i="50"/>
  <c r="E200" i="48"/>
  <c r="D23" i="48"/>
  <c r="E176" i="52"/>
  <c r="E200" i="49"/>
  <c r="D23" i="49"/>
  <c r="G77" i="46"/>
  <c r="F238" i="51"/>
  <c r="D25" i="51"/>
  <c r="E155" i="45"/>
  <c r="E200" i="46"/>
  <c r="D23" i="46"/>
  <c r="I215" i="48"/>
  <c r="D24" i="48"/>
  <c r="G77" i="49"/>
  <c r="F238" i="52"/>
  <c r="D25" i="52"/>
  <c r="E200" i="51"/>
  <c r="D23" i="51"/>
  <c r="F238" i="42"/>
  <c r="D25" i="42"/>
  <c r="I215" i="44"/>
  <c r="D24" i="44"/>
  <c r="I215" i="42"/>
  <c r="D24" i="42"/>
  <c r="E176" i="42"/>
  <c r="E176" i="44"/>
  <c r="I215" i="41"/>
  <c r="D24" i="41"/>
  <c r="E143" i="41"/>
  <c r="D24" i="43"/>
  <c r="I215" i="43"/>
  <c r="E143" i="42"/>
  <c r="E143" i="44"/>
  <c r="G77" i="41"/>
  <c r="E160" i="40"/>
  <c r="I215" i="40"/>
  <c r="D24" i="40"/>
  <c r="G99" i="39"/>
  <c r="I215" i="39"/>
  <c r="D24" i="39"/>
  <c r="E143" i="40"/>
  <c r="E200" i="40"/>
  <c r="D23" i="40"/>
  <c r="G77" i="39"/>
  <c r="E176" i="40"/>
  <c r="G77" i="40"/>
  <c r="F238" i="39"/>
  <c r="D25" i="39"/>
  <c r="E160" i="39"/>
  <c r="F238" i="40"/>
  <c r="D25" i="40"/>
  <c r="E200" i="39"/>
  <c r="D23" i="39"/>
  <c r="E200" i="38"/>
  <c r="D23" i="38"/>
  <c r="I215" i="38"/>
  <c r="D24" i="38"/>
  <c r="E176" i="38"/>
  <c r="E143" i="38"/>
  <c r="G77" i="38"/>
  <c r="E160" i="38"/>
  <c r="G99" i="38"/>
  <c r="F238" i="38"/>
  <c r="D25" i="38"/>
  <c r="E176" i="37"/>
  <c r="E200" i="37"/>
  <c r="D23" i="37"/>
  <c r="G77" i="37"/>
  <c r="G99" i="37"/>
  <c r="F238" i="37"/>
  <c r="D25" i="37"/>
  <c r="I215" i="37"/>
  <c r="D24" i="37"/>
  <c r="E143" i="37"/>
  <c r="E160" i="37"/>
  <c r="E143" i="36"/>
  <c r="E200" i="36"/>
  <c r="D23" i="36"/>
  <c r="D25" i="36"/>
  <c r="D24" i="36"/>
  <c r="E176" i="36"/>
  <c r="F238" i="36"/>
  <c r="G77" i="36"/>
  <c r="I215" i="36"/>
  <c r="D21" i="36"/>
  <c r="E160" i="36"/>
  <c r="D18" i="36"/>
  <c r="G99" i="36"/>
  <c r="D7" i="14" l="1"/>
  <c r="A24" i="10"/>
  <c r="D15" i="10"/>
  <c r="D14" i="10"/>
  <c r="D13" i="10"/>
  <c r="B254" i="1"/>
  <c r="B253" i="1"/>
  <c r="B252" i="1"/>
  <c r="B115" i="1"/>
  <c r="B114" i="1"/>
  <c r="B113" i="1"/>
  <c r="C7" i="14" l="1"/>
  <c r="O9" i="13"/>
  <c r="O8" i="13"/>
  <c r="P8" i="13"/>
  <c r="P9" i="13"/>
  <c r="O4" i="13"/>
  <c r="N3" i="13"/>
  <c r="M3" i="13"/>
  <c r="N11" i="13"/>
  <c r="M11" i="13"/>
  <c r="L10" i="13"/>
  <c r="K10" i="13"/>
  <c r="K5" i="13"/>
  <c r="L5" i="13"/>
  <c r="V2" i="13"/>
  <c r="V3" i="13"/>
  <c r="V4" i="13"/>
  <c r="V5" i="13"/>
  <c r="V6" i="13"/>
  <c r="V7" i="13"/>
  <c r="V8" i="13"/>
  <c r="V9" i="13"/>
  <c r="V10" i="13"/>
  <c r="V11" i="13"/>
  <c r="D11" i="14"/>
  <c r="D10" i="14"/>
  <c r="D9" i="14"/>
  <c r="D8" i="14"/>
  <c r="D6" i="14"/>
  <c r="D5" i="14"/>
  <c r="D21" i="10"/>
  <c r="D5" i="10"/>
  <c r="A22" i="10"/>
  <c r="B251" i="47" l="1"/>
  <c r="C251" i="47" s="1"/>
  <c r="F23" i="46"/>
  <c r="F23" i="45"/>
  <c r="F23" i="43"/>
  <c r="F23" i="41"/>
  <c r="F23" i="42"/>
  <c r="F23" i="39"/>
  <c r="B112" i="54"/>
  <c r="C112" i="54" s="1"/>
  <c r="B251" i="53"/>
  <c r="C251" i="53" s="1"/>
  <c r="B251" i="52"/>
  <c r="C251" i="52" s="1"/>
  <c r="B251" i="50"/>
  <c r="C251" i="50" s="1"/>
  <c r="B112" i="50"/>
  <c r="C112" i="50" s="1"/>
  <c r="B251" i="49"/>
  <c r="C251" i="49" s="1"/>
  <c r="F23" i="47"/>
  <c r="H23" i="47" s="1"/>
  <c r="B251" i="36"/>
  <c r="C251" i="36" s="1"/>
  <c r="F23" i="52"/>
  <c r="F23" i="49"/>
  <c r="B112" i="40"/>
  <c r="C112" i="40" s="1"/>
  <c r="B112" i="38"/>
  <c r="C112" i="38" s="1"/>
  <c r="B251" i="37"/>
  <c r="C251" i="37" s="1"/>
  <c r="F23" i="36"/>
  <c r="B251" i="54"/>
  <c r="C251" i="54" s="1"/>
  <c r="F23" i="48"/>
  <c r="B107" i="45"/>
  <c r="C107" i="45" s="1"/>
  <c r="B112" i="44"/>
  <c r="C112" i="44" s="1"/>
  <c r="B112" i="43"/>
  <c r="C112" i="43" s="1"/>
  <c r="B251" i="39"/>
  <c r="C251" i="39" s="1"/>
  <c r="F23" i="37"/>
  <c r="B112" i="39"/>
  <c r="C112" i="39" s="1"/>
  <c r="B251" i="38"/>
  <c r="C251" i="38" s="1"/>
  <c r="F23" i="54"/>
  <c r="F23" i="53"/>
  <c r="F23" i="51"/>
  <c r="F23" i="50"/>
  <c r="B112" i="46"/>
  <c r="C112" i="46" s="1"/>
  <c r="B251" i="43"/>
  <c r="C251" i="43" s="1"/>
  <c r="F23" i="38"/>
  <c r="B112" i="51"/>
  <c r="C112" i="51" s="1"/>
  <c r="F23" i="44"/>
  <c r="B112" i="37"/>
  <c r="C112" i="37" s="1"/>
  <c r="B246" i="45"/>
  <c r="C246" i="45" s="1"/>
  <c r="B251" i="44"/>
  <c r="C251" i="44" s="1"/>
  <c r="B251" i="42"/>
  <c r="C251" i="42" s="1"/>
  <c r="B112" i="42"/>
  <c r="C112" i="42" s="1"/>
  <c r="B112" i="41"/>
  <c r="C112" i="41" s="1"/>
  <c r="B251" i="40"/>
  <c r="C251" i="40" s="1"/>
  <c r="B251" i="48"/>
  <c r="C251" i="48" s="1"/>
  <c r="B112" i="36"/>
  <c r="C112" i="36" s="1"/>
  <c r="B112" i="49"/>
  <c r="C112" i="49" s="1"/>
  <c r="B112" i="48"/>
  <c r="C112" i="48" s="1"/>
  <c r="B112" i="47"/>
  <c r="C112" i="47" s="1"/>
  <c r="B251" i="46"/>
  <c r="C251" i="46" s="1"/>
  <c r="B251" i="41"/>
  <c r="C251" i="41" s="1"/>
  <c r="F23" i="40"/>
  <c r="B112" i="53"/>
  <c r="C112" i="53" s="1"/>
  <c r="B112" i="52"/>
  <c r="C112" i="52" s="1"/>
  <c r="B251" i="51"/>
  <c r="C251" i="51" s="1"/>
  <c r="B251" i="1"/>
  <c r="B112" i="1"/>
  <c r="B111" i="53"/>
  <c r="C111" i="53" s="1"/>
  <c r="F22" i="53"/>
  <c r="B250" i="48"/>
  <c r="C250" i="48" s="1"/>
  <c r="B111" i="48"/>
  <c r="C111" i="48" s="1"/>
  <c r="B106" i="45"/>
  <c r="C106" i="45" s="1"/>
  <c r="B250" i="43"/>
  <c r="C250" i="43" s="1"/>
  <c r="B111" i="43"/>
  <c r="C111" i="43" s="1"/>
  <c r="F22" i="43"/>
  <c r="B250" i="41"/>
  <c r="C250" i="41" s="1"/>
  <c r="B111" i="41"/>
  <c r="C111" i="41" s="1"/>
  <c r="F22" i="38"/>
  <c r="H22" i="38" s="1"/>
  <c r="B111" i="37"/>
  <c r="C111" i="37" s="1"/>
  <c r="F22" i="37"/>
  <c r="H22" i="37" s="1"/>
  <c r="B111" i="36"/>
  <c r="C111" i="36" s="1"/>
  <c r="B111" i="39"/>
  <c r="C111" i="39" s="1"/>
  <c r="B250" i="53"/>
  <c r="C250" i="53" s="1"/>
  <c r="F22" i="52"/>
  <c r="F22" i="48"/>
  <c r="B245" i="45"/>
  <c r="C245" i="45" s="1"/>
  <c r="F22" i="45"/>
  <c r="B111" i="40"/>
  <c r="C111" i="40" s="1"/>
  <c r="F22" i="40"/>
  <c r="B111" i="38"/>
  <c r="C111" i="38" s="1"/>
  <c r="F22" i="50"/>
  <c r="B250" i="38"/>
  <c r="C250" i="38" s="1"/>
  <c r="B111" i="52"/>
  <c r="C111" i="52" s="1"/>
  <c r="B250" i="50"/>
  <c r="C250" i="50" s="1"/>
  <c r="F22" i="47"/>
  <c r="B250" i="40"/>
  <c r="C250" i="40" s="1"/>
  <c r="B250" i="52"/>
  <c r="C250" i="52" s="1"/>
  <c r="B111" i="50"/>
  <c r="C111" i="50" s="1"/>
  <c r="B111" i="49"/>
  <c r="C111" i="49" s="1"/>
  <c r="F22" i="49"/>
  <c r="B111" i="47"/>
  <c r="C111" i="47" s="1"/>
  <c r="B111" i="44"/>
  <c r="C111" i="44" s="1"/>
  <c r="F22" i="44"/>
  <c r="B250" i="42"/>
  <c r="C250" i="42" s="1"/>
  <c r="F22" i="42"/>
  <c r="B250" i="37"/>
  <c r="C250" i="37" s="1"/>
  <c r="B250" i="54"/>
  <c r="C250" i="54" s="1"/>
  <c r="F22" i="51"/>
  <c r="B250" i="46"/>
  <c r="C250" i="46" s="1"/>
  <c r="F22" i="41"/>
  <c r="H22" i="41" s="1"/>
  <c r="F22" i="54"/>
  <c r="B250" i="51"/>
  <c r="C250" i="51" s="1"/>
  <c r="B250" i="47"/>
  <c r="C250" i="47" s="1"/>
  <c r="F22" i="46"/>
  <c r="B250" i="44"/>
  <c r="C250" i="44" s="1"/>
  <c r="B111" i="42"/>
  <c r="C111" i="42" s="1"/>
  <c r="B250" i="39"/>
  <c r="C250" i="39" s="1"/>
  <c r="F22" i="36"/>
  <c r="B111" i="51"/>
  <c r="C111" i="51" s="1"/>
  <c r="B111" i="54"/>
  <c r="C111" i="54" s="1"/>
  <c r="B250" i="49"/>
  <c r="C250" i="49" s="1"/>
  <c r="B111" i="46"/>
  <c r="C111" i="46" s="1"/>
  <c r="F22" i="39"/>
  <c r="B250" i="36"/>
  <c r="C250" i="36" s="1"/>
  <c r="B111" i="1"/>
  <c r="B250" i="1"/>
  <c r="F21" i="50"/>
  <c r="F21" i="44"/>
  <c r="B249" i="40"/>
  <c r="C249" i="40" s="1"/>
  <c r="B110" i="51"/>
  <c r="C110" i="51" s="1"/>
  <c r="F21" i="48"/>
  <c r="B110" i="46"/>
  <c r="C110" i="46" s="1"/>
  <c r="B110" i="40"/>
  <c r="C110" i="40" s="1"/>
  <c r="B249" i="53"/>
  <c r="C249" i="53" s="1"/>
  <c r="B110" i="53"/>
  <c r="C110" i="53" s="1"/>
  <c r="F21" i="52"/>
  <c r="B249" i="48"/>
  <c r="C249" i="48" s="1"/>
  <c r="F21" i="46"/>
  <c r="F21" i="45"/>
  <c r="B249" i="41"/>
  <c r="C249" i="41" s="1"/>
  <c r="B110" i="39"/>
  <c r="C110" i="39" s="1"/>
  <c r="B249" i="36"/>
  <c r="C249" i="36" s="1"/>
  <c r="F21" i="43"/>
  <c r="F21" i="51"/>
  <c r="B110" i="49"/>
  <c r="C110" i="49" s="1"/>
  <c r="B110" i="48"/>
  <c r="C110" i="48" s="1"/>
  <c r="B249" i="47"/>
  <c r="C249" i="47" s="1"/>
  <c r="B110" i="47"/>
  <c r="C110" i="47" s="1"/>
  <c r="B249" i="42"/>
  <c r="C249" i="42" s="1"/>
  <c r="B110" i="41"/>
  <c r="C110" i="41" s="1"/>
  <c r="F21" i="38"/>
  <c r="H21" i="38" s="1"/>
  <c r="B110" i="36"/>
  <c r="C110" i="36" s="1"/>
  <c r="B110" i="38"/>
  <c r="C110" i="38" s="1"/>
  <c r="B249" i="54"/>
  <c r="C249" i="54" s="1"/>
  <c r="B110" i="54"/>
  <c r="C110" i="54" s="1"/>
  <c r="B249" i="49"/>
  <c r="C249" i="49" s="1"/>
  <c r="B249" i="43"/>
  <c r="C249" i="43" s="1"/>
  <c r="F21" i="40"/>
  <c r="H21" i="40" s="1"/>
  <c r="F21" i="54"/>
  <c r="F21" i="42"/>
  <c r="H21" i="42" s="1"/>
  <c r="B110" i="52"/>
  <c r="C110" i="52" s="1"/>
  <c r="B110" i="50"/>
  <c r="C110" i="50" s="1"/>
  <c r="F21" i="53"/>
  <c r="B249" i="51"/>
  <c r="C249" i="51" s="1"/>
  <c r="F21" i="47"/>
  <c r="B244" i="45"/>
  <c r="C244" i="45" s="1"/>
  <c r="B105" i="45"/>
  <c r="C105" i="45" s="1"/>
  <c r="B249" i="44"/>
  <c r="C249" i="44" s="1"/>
  <c r="B110" i="44"/>
  <c r="C110" i="44" s="1"/>
  <c r="B110" i="43"/>
  <c r="C110" i="43" s="1"/>
  <c r="B110" i="42"/>
  <c r="C110" i="42" s="1"/>
  <c r="F21" i="39"/>
  <c r="B110" i="37"/>
  <c r="C110" i="37" s="1"/>
  <c r="F21" i="36"/>
  <c r="B249" i="39"/>
  <c r="C249" i="39" s="1"/>
  <c r="B249" i="52"/>
  <c r="C249" i="52" s="1"/>
  <c r="B249" i="38"/>
  <c r="C249" i="38" s="1"/>
  <c r="B249" i="50"/>
  <c r="C249" i="50" s="1"/>
  <c r="F21" i="41"/>
  <c r="B249" i="37"/>
  <c r="C249" i="37" s="1"/>
  <c r="F21" i="49"/>
  <c r="B249" i="46"/>
  <c r="C249" i="46" s="1"/>
  <c r="F21" i="37"/>
  <c r="B110" i="1"/>
  <c r="B249" i="1"/>
  <c r="B109" i="54"/>
  <c r="C109" i="54" s="1"/>
  <c r="B248" i="53"/>
  <c r="C248" i="53" s="1"/>
  <c r="F20" i="53"/>
  <c r="F20" i="52"/>
  <c r="B248" i="49"/>
  <c r="C248" i="49" s="1"/>
  <c r="B109" i="49"/>
  <c r="C109" i="49" s="1"/>
  <c r="F20" i="45"/>
  <c r="B109" i="39"/>
  <c r="C109" i="39" s="1"/>
  <c r="B248" i="38"/>
  <c r="C248" i="38" s="1"/>
  <c r="F20" i="36"/>
  <c r="F20" i="41"/>
  <c r="B109" i="38"/>
  <c r="C109" i="38" s="1"/>
  <c r="B248" i="37"/>
  <c r="C248" i="37" s="1"/>
  <c r="B109" i="37"/>
  <c r="C109" i="37" s="1"/>
  <c r="B109" i="48"/>
  <c r="C109" i="48" s="1"/>
  <c r="B109" i="36"/>
  <c r="C109" i="36" s="1"/>
  <c r="B248" i="54"/>
  <c r="C248" i="54" s="1"/>
  <c r="F20" i="49"/>
  <c r="F20" i="38"/>
  <c r="B109" i="53"/>
  <c r="C109" i="53" s="1"/>
  <c r="B248" i="48"/>
  <c r="C248" i="48" s="1"/>
  <c r="B109" i="42"/>
  <c r="C109" i="42" s="1"/>
  <c r="B248" i="41"/>
  <c r="C248" i="41" s="1"/>
  <c r="B109" i="52"/>
  <c r="C109" i="52" s="1"/>
  <c r="B248" i="52"/>
  <c r="C248" i="52" s="1"/>
  <c r="B248" i="51"/>
  <c r="C248" i="51" s="1"/>
  <c r="B109" i="50"/>
  <c r="C109" i="50" s="1"/>
  <c r="B248" i="44"/>
  <c r="C248" i="44" s="1"/>
  <c r="F20" i="44"/>
  <c r="F20" i="40"/>
  <c r="H20" i="40" s="1"/>
  <c r="B248" i="36"/>
  <c r="C248" i="36" s="1"/>
  <c r="F20" i="48"/>
  <c r="B109" i="44"/>
  <c r="C109" i="44" s="1"/>
  <c r="B109" i="41"/>
  <c r="C109" i="41" s="1"/>
  <c r="B248" i="40"/>
  <c r="C248" i="40" s="1"/>
  <c r="B109" i="40"/>
  <c r="C109" i="40" s="1"/>
  <c r="F20" i="47"/>
  <c r="F20" i="46"/>
  <c r="B248" i="43"/>
  <c r="C248" i="43" s="1"/>
  <c r="F20" i="43"/>
  <c r="B248" i="39"/>
  <c r="C248" i="39" s="1"/>
  <c r="F20" i="39"/>
  <c r="B109" i="51"/>
  <c r="C109" i="51" s="1"/>
  <c r="F20" i="51"/>
  <c r="B248" i="47"/>
  <c r="C248" i="47" s="1"/>
  <c r="F20" i="50"/>
  <c r="B109" i="47"/>
  <c r="C109" i="47" s="1"/>
  <c r="B248" i="46"/>
  <c r="C248" i="46" s="1"/>
  <c r="B243" i="45"/>
  <c r="C243" i="45" s="1"/>
  <c r="B109" i="43"/>
  <c r="C109" i="43" s="1"/>
  <c r="B248" i="42"/>
  <c r="C248" i="42" s="1"/>
  <c r="B248" i="50"/>
  <c r="C248" i="50" s="1"/>
  <c r="B109" i="46"/>
  <c r="C109" i="46" s="1"/>
  <c r="F20" i="54"/>
  <c r="B104" i="45"/>
  <c r="C104" i="45" s="1"/>
  <c r="F20" i="42"/>
  <c r="F20" i="37"/>
  <c r="B109" i="1"/>
  <c r="B248" i="1"/>
  <c r="B247" i="53"/>
  <c r="C247" i="53" s="1"/>
  <c r="F19" i="52"/>
  <c r="F19" i="51"/>
  <c r="B108" i="42"/>
  <c r="C108" i="42" s="1"/>
  <c r="B247" i="40"/>
  <c r="C247" i="40" s="1"/>
  <c r="B108" i="37"/>
  <c r="C108" i="37" s="1"/>
  <c r="B247" i="50"/>
  <c r="C247" i="50" s="1"/>
  <c r="F19" i="48"/>
  <c r="B108" i="46"/>
  <c r="C108" i="46" s="1"/>
  <c r="B108" i="40"/>
  <c r="C108" i="40" s="1"/>
  <c r="B247" i="51"/>
  <c r="C247" i="51" s="1"/>
  <c r="B108" i="53"/>
  <c r="C108" i="53" s="1"/>
  <c r="F19" i="49"/>
  <c r="B247" i="47"/>
  <c r="C247" i="47" s="1"/>
  <c r="F19" i="46"/>
  <c r="B247" i="44"/>
  <c r="C247" i="44" s="1"/>
  <c r="B108" i="43"/>
  <c r="C108" i="43" s="1"/>
  <c r="F19" i="42"/>
  <c r="F19" i="39"/>
  <c r="B247" i="41"/>
  <c r="C247" i="41" s="1"/>
  <c r="F19" i="40"/>
  <c r="B247" i="38"/>
  <c r="C247" i="38" s="1"/>
  <c r="B247" i="36"/>
  <c r="C247" i="36" s="1"/>
  <c r="B247" i="54"/>
  <c r="C247" i="54" s="1"/>
  <c r="B247" i="48"/>
  <c r="C247" i="48" s="1"/>
  <c r="B242" i="45"/>
  <c r="C242" i="45" s="1"/>
  <c r="F19" i="43"/>
  <c r="F19" i="53"/>
  <c r="B108" i="47"/>
  <c r="C108" i="47" s="1"/>
  <c r="B108" i="44"/>
  <c r="C108" i="44" s="1"/>
  <c r="B247" i="42"/>
  <c r="C247" i="42" s="1"/>
  <c r="B247" i="39"/>
  <c r="C247" i="39" s="1"/>
  <c r="B108" i="54"/>
  <c r="C108" i="54" s="1"/>
  <c r="B247" i="52"/>
  <c r="C247" i="52" s="1"/>
  <c r="B108" i="51"/>
  <c r="C108" i="51" s="1"/>
  <c r="B108" i="50"/>
  <c r="C108" i="50" s="1"/>
  <c r="F19" i="50"/>
  <c r="B103" i="45"/>
  <c r="C103" i="45" s="1"/>
  <c r="B108" i="38"/>
  <c r="C108" i="38" s="1"/>
  <c r="B108" i="36"/>
  <c r="C108" i="36" s="1"/>
  <c r="B247" i="49"/>
  <c r="C247" i="49" s="1"/>
  <c r="B108" i="48"/>
  <c r="C108" i="48" s="1"/>
  <c r="F19" i="47"/>
  <c r="F19" i="44"/>
  <c r="B108" i="41"/>
  <c r="C108" i="41" s="1"/>
  <c r="F19" i="38"/>
  <c r="F19" i="36"/>
  <c r="B108" i="39"/>
  <c r="C108" i="39" s="1"/>
  <c r="F19" i="37"/>
  <c r="F19" i="54"/>
  <c r="B108" i="52"/>
  <c r="C108" i="52" s="1"/>
  <c r="B108" i="49"/>
  <c r="C108" i="49" s="1"/>
  <c r="B247" i="46"/>
  <c r="C247" i="46" s="1"/>
  <c r="B247" i="43"/>
  <c r="C247" i="43" s="1"/>
  <c r="F19" i="41"/>
  <c r="B247" i="37"/>
  <c r="C247" i="37" s="1"/>
  <c r="F19" i="45"/>
  <c r="B247" i="1"/>
  <c r="B108" i="1"/>
  <c r="B106" i="50"/>
  <c r="C106" i="50" s="1"/>
  <c r="B106" i="46"/>
  <c r="C106" i="46" s="1"/>
  <c r="F17" i="44"/>
  <c r="B245" i="39"/>
  <c r="C245" i="39" s="1"/>
  <c r="B245" i="41"/>
  <c r="C245" i="41" s="1"/>
  <c r="B245" i="37"/>
  <c r="C245" i="37" s="1"/>
  <c r="F17" i="36"/>
  <c r="F17" i="40"/>
  <c r="B245" i="54"/>
  <c r="C245" i="54" s="1"/>
  <c r="B245" i="52"/>
  <c r="C245" i="52" s="1"/>
  <c r="B106" i="44"/>
  <c r="C106" i="44" s="1"/>
  <c r="B245" i="47"/>
  <c r="C245" i="47" s="1"/>
  <c r="B106" i="41"/>
  <c r="C106" i="41" s="1"/>
  <c r="F17" i="53"/>
  <c r="B245" i="50"/>
  <c r="C245" i="50" s="1"/>
  <c r="B245" i="48"/>
  <c r="C245" i="48" s="1"/>
  <c r="F17" i="42"/>
  <c r="B106" i="40"/>
  <c r="C106" i="40" s="1"/>
  <c r="F17" i="38"/>
  <c r="B106" i="36"/>
  <c r="C106" i="36" s="1"/>
  <c r="B240" i="45"/>
  <c r="C240" i="45" s="1"/>
  <c r="B106" i="53"/>
  <c r="C106" i="53" s="1"/>
  <c r="B106" i="42"/>
  <c r="C106" i="42" s="1"/>
  <c r="B106" i="51"/>
  <c r="C106" i="51" s="1"/>
  <c r="F17" i="51"/>
  <c r="B106" i="49"/>
  <c r="C106" i="49" s="1"/>
  <c r="F17" i="49"/>
  <c r="B245" i="46"/>
  <c r="C245" i="46" s="1"/>
  <c r="B106" i="38"/>
  <c r="C106" i="38" s="1"/>
  <c r="F17" i="50"/>
  <c r="B245" i="44"/>
  <c r="C245" i="44" s="1"/>
  <c r="B245" i="42"/>
  <c r="C245" i="42" s="1"/>
  <c r="B245" i="40"/>
  <c r="C245" i="40" s="1"/>
  <c r="F17" i="47"/>
  <c r="B101" i="45"/>
  <c r="C101" i="45" s="1"/>
  <c r="F17" i="43"/>
  <c r="F17" i="39"/>
  <c r="F17" i="46"/>
  <c r="B106" i="39"/>
  <c r="C106" i="39" s="1"/>
  <c r="F17" i="48"/>
  <c r="B245" i="51"/>
  <c r="C245" i="51" s="1"/>
  <c r="B106" i="47"/>
  <c r="C106" i="47" s="1"/>
  <c r="F17" i="45"/>
  <c r="B245" i="36"/>
  <c r="C245" i="36" s="1"/>
  <c r="F17" i="37"/>
  <c r="B245" i="53"/>
  <c r="C245" i="53" s="1"/>
  <c r="F17" i="52"/>
  <c r="B106" i="43"/>
  <c r="C106" i="43" s="1"/>
  <c r="B245" i="38"/>
  <c r="C245" i="38" s="1"/>
  <c r="B106" i="37"/>
  <c r="C106" i="37" s="1"/>
  <c r="B106" i="54"/>
  <c r="C106" i="54" s="1"/>
  <c r="B106" i="52"/>
  <c r="C106" i="52" s="1"/>
  <c r="B245" i="43"/>
  <c r="C245" i="43" s="1"/>
  <c r="B106" i="48"/>
  <c r="C106" i="48" s="1"/>
  <c r="F17" i="54"/>
  <c r="B245" i="49"/>
  <c r="C245" i="49" s="1"/>
  <c r="F17" i="41"/>
  <c r="B246" i="43"/>
  <c r="C246" i="43" s="1"/>
  <c r="B246" i="39"/>
  <c r="C246" i="39" s="1"/>
  <c r="B107" i="38"/>
  <c r="B246" i="53"/>
  <c r="C246" i="53" s="1"/>
  <c r="B107" i="42"/>
  <c r="F18" i="47"/>
  <c r="B107" i="44"/>
  <c r="B107" i="40"/>
  <c r="B107" i="50"/>
  <c r="B246" i="40"/>
  <c r="C246" i="40" s="1"/>
  <c r="F18" i="36"/>
  <c r="B107" i="53"/>
  <c r="F18" i="50"/>
  <c r="B246" i="46"/>
  <c r="C246" i="46" s="1"/>
  <c r="F18" i="38"/>
  <c r="F18" i="53"/>
  <c r="F18" i="48"/>
  <c r="F18" i="43"/>
  <c r="B107" i="36"/>
  <c r="B246" i="49"/>
  <c r="C246" i="49" s="1"/>
  <c r="B107" i="47"/>
  <c r="B246" i="37"/>
  <c r="C246" i="37" s="1"/>
  <c r="B102" i="45"/>
  <c r="F18" i="54"/>
  <c r="B246" i="52"/>
  <c r="C246" i="52" s="1"/>
  <c r="B107" i="37"/>
  <c r="B107" i="54"/>
  <c r="B246" i="44"/>
  <c r="C246" i="44" s="1"/>
  <c r="F18" i="41"/>
  <c r="F18" i="39"/>
  <c r="B107" i="48"/>
  <c r="F18" i="51"/>
  <c r="B246" i="47"/>
  <c r="C246" i="47" s="1"/>
  <c r="B107" i="41"/>
  <c r="B246" i="36"/>
  <c r="B107" i="51"/>
  <c r="B246" i="50"/>
  <c r="C246" i="50" s="1"/>
  <c r="F18" i="49"/>
  <c r="F18" i="46"/>
  <c r="B246" i="42"/>
  <c r="C246" i="42" s="1"/>
  <c r="F18" i="42"/>
  <c r="B246" i="38"/>
  <c r="C246" i="38" s="1"/>
  <c r="F18" i="52"/>
  <c r="B107" i="49"/>
  <c r="B246" i="48"/>
  <c r="C246" i="48" s="1"/>
  <c r="B241" i="45"/>
  <c r="C241" i="45" s="1"/>
  <c r="B107" i="43"/>
  <c r="B246" i="41"/>
  <c r="C246" i="41" s="1"/>
  <c r="B246" i="54"/>
  <c r="C246" i="54" s="1"/>
  <c r="B246" i="51"/>
  <c r="C246" i="51" s="1"/>
  <c r="B107" i="46"/>
  <c r="B107" i="39"/>
  <c r="B107" i="52"/>
  <c r="F18" i="44"/>
  <c r="F18" i="40"/>
  <c r="F18" i="45"/>
  <c r="F18" i="37"/>
  <c r="B107" i="1"/>
  <c r="B246" i="1"/>
  <c r="B106" i="1"/>
  <c r="B245" i="1"/>
  <c r="P10" i="13"/>
  <c r="O10" i="13"/>
  <c r="L9" i="13"/>
  <c r="K9" i="13"/>
  <c r="L8" i="13"/>
  <c r="K8" i="13"/>
  <c r="N7" i="13"/>
  <c r="L7" i="13"/>
  <c r="N6" i="13"/>
  <c r="M6" i="13"/>
  <c r="P4" i="13"/>
  <c r="L2" i="13"/>
  <c r="K2" i="13"/>
  <c r="B11" i="1"/>
  <c r="H21" i="37" l="1"/>
  <c r="H22" i="36"/>
  <c r="H20" i="54"/>
  <c r="H21" i="54"/>
  <c r="H20" i="50"/>
  <c r="H22" i="50"/>
  <c r="H23" i="50"/>
  <c r="H19" i="50"/>
  <c r="H19" i="47"/>
  <c r="H20" i="46"/>
  <c r="H23" i="40"/>
  <c r="H19" i="40"/>
  <c r="H22" i="40"/>
  <c r="H22" i="39"/>
  <c r="H23" i="44"/>
  <c r="H22" i="42"/>
  <c r="H19" i="42"/>
  <c r="H21" i="36"/>
  <c r="H23" i="36"/>
  <c r="H23" i="53"/>
  <c r="H23" i="52"/>
  <c r="H23" i="54"/>
  <c r="H23" i="48"/>
  <c r="H23" i="39"/>
  <c r="H23" i="42"/>
  <c r="H22" i="48"/>
  <c r="H23" i="38"/>
  <c r="H23" i="41"/>
  <c r="H20" i="51"/>
  <c r="H23" i="37"/>
  <c r="H23" i="43"/>
  <c r="H23" i="45"/>
  <c r="H23" i="46"/>
  <c r="H23" i="51"/>
  <c r="H23" i="49"/>
  <c r="H20" i="49"/>
  <c r="H22" i="43"/>
  <c r="H22" i="46"/>
  <c r="H21" i="51"/>
  <c r="H22" i="54"/>
  <c r="H22" i="44"/>
  <c r="H22" i="47"/>
  <c r="H22" i="45"/>
  <c r="H21" i="49"/>
  <c r="H22" i="53"/>
  <c r="H21" i="47"/>
  <c r="H22" i="51"/>
  <c r="H22" i="49"/>
  <c r="H22" i="52"/>
  <c r="H19" i="48"/>
  <c r="H21" i="39"/>
  <c r="H19" i="41"/>
  <c r="H21" i="41"/>
  <c r="H21" i="53"/>
  <c r="H21" i="45"/>
  <c r="H21" i="48"/>
  <c r="H20" i="37"/>
  <c r="H21" i="46"/>
  <c r="H20" i="52"/>
  <c r="H20" i="42"/>
  <c r="H20" i="43"/>
  <c r="H20" i="48"/>
  <c r="H21" i="52"/>
  <c r="H21" i="44"/>
  <c r="H21" i="43"/>
  <c r="H21" i="50"/>
  <c r="H19" i="53"/>
  <c r="H20" i="45"/>
  <c r="H20" i="47"/>
  <c r="H20" i="44"/>
  <c r="H20" i="38"/>
  <c r="H20" i="41"/>
  <c r="H20" i="53"/>
  <c r="H20" i="36"/>
  <c r="H20" i="39"/>
  <c r="H19" i="38"/>
  <c r="H19" i="36"/>
  <c r="H19" i="46"/>
  <c r="H19" i="49"/>
  <c r="H19" i="44"/>
  <c r="H19" i="43"/>
  <c r="H19" i="39"/>
  <c r="H19" i="51"/>
  <c r="H19" i="52"/>
  <c r="H19" i="54"/>
  <c r="H19" i="45"/>
  <c r="H19" i="37"/>
  <c r="C255" i="46"/>
  <c r="O31" i="10"/>
  <c r="D26" i="46"/>
  <c r="C255" i="44"/>
  <c r="D26" i="44"/>
  <c r="J31" i="10"/>
  <c r="C255" i="48"/>
  <c r="Q31" i="10"/>
  <c r="D26" i="48"/>
  <c r="C107" i="49"/>
  <c r="H17" i="49"/>
  <c r="H17" i="54"/>
  <c r="C107" i="54"/>
  <c r="D19" i="54" s="1"/>
  <c r="C107" i="53"/>
  <c r="D19" i="53" s="1"/>
  <c r="H17" i="53"/>
  <c r="C107" i="37"/>
  <c r="D19" i="37" s="1"/>
  <c r="H17" i="37"/>
  <c r="C250" i="45"/>
  <c r="N31" i="10"/>
  <c r="D26" i="45"/>
  <c r="H31" i="10"/>
  <c r="D26" i="42"/>
  <c r="C255" i="42"/>
  <c r="C255" i="38"/>
  <c r="D26" i="38"/>
  <c r="M31" i="10"/>
  <c r="F31" i="10"/>
  <c r="D26" i="37"/>
  <c r="C255" i="37"/>
  <c r="C246" i="36"/>
  <c r="E31" i="10" s="1"/>
  <c r="R31" i="10"/>
  <c r="D26" i="49"/>
  <c r="C255" i="49"/>
  <c r="D26" i="53"/>
  <c r="C255" i="53"/>
  <c r="V31" i="10"/>
  <c r="D26" i="52"/>
  <c r="C255" i="52"/>
  <c r="U31" i="10"/>
  <c r="L31" i="10"/>
  <c r="D26" i="40"/>
  <c r="C255" i="40"/>
  <c r="C107" i="50"/>
  <c r="H17" i="50"/>
  <c r="C255" i="50"/>
  <c r="S31" i="10"/>
  <c r="D26" i="50"/>
  <c r="C107" i="39"/>
  <c r="D19" i="39" s="1"/>
  <c r="H17" i="39"/>
  <c r="C107" i="51"/>
  <c r="H17" i="51"/>
  <c r="C107" i="47"/>
  <c r="D19" i="47" s="1"/>
  <c r="H17" i="47"/>
  <c r="C107" i="42"/>
  <c r="H17" i="42"/>
  <c r="C107" i="46"/>
  <c r="D19" i="46" s="1"/>
  <c r="H17" i="46"/>
  <c r="C255" i="51"/>
  <c r="T31" i="10"/>
  <c r="D26" i="51"/>
  <c r="C107" i="41"/>
  <c r="H17" i="41"/>
  <c r="C107" i="36"/>
  <c r="D19" i="36" s="1"/>
  <c r="H17" i="36"/>
  <c r="C107" i="38"/>
  <c r="D19" i="38" s="1"/>
  <c r="H17" i="38"/>
  <c r="W31" i="10"/>
  <c r="C255" i="54"/>
  <c r="D26" i="54"/>
  <c r="D26" i="47"/>
  <c r="P31" i="10"/>
  <c r="C255" i="47"/>
  <c r="C102" i="45"/>
  <c r="H17" i="45"/>
  <c r="C107" i="44"/>
  <c r="D19" i="44" s="1"/>
  <c r="H17" i="44"/>
  <c r="C255" i="39"/>
  <c r="K31" i="10"/>
  <c r="D26" i="39"/>
  <c r="C107" i="40"/>
  <c r="D19" i="40" s="1"/>
  <c r="H17" i="40"/>
  <c r="H17" i="52"/>
  <c r="C107" i="52"/>
  <c r="D19" i="52" s="1"/>
  <c r="C255" i="41"/>
  <c r="G31" i="10"/>
  <c r="D26" i="41"/>
  <c r="C107" i="43"/>
  <c r="D19" i="43" s="1"/>
  <c r="H17" i="43"/>
  <c r="C107" i="48"/>
  <c r="D19" i="48" s="1"/>
  <c r="H17" i="48"/>
  <c r="C255" i="43"/>
  <c r="I31" i="10"/>
  <c r="D26" i="43"/>
  <c r="A16" i="1"/>
  <c r="S2" i="13"/>
  <c r="S3" i="13"/>
  <c r="S4" i="13"/>
  <c r="H18" i="39" l="1"/>
  <c r="H27" i="39" s="1"/>
  <c r="D27" i="39"/>
  <c r="K13" i="14" s="1"/>
  <c r="H18" i="37"/>
  <c r="H27" i="37" s="1"/>
  <c r="D27" i="43"/>
  <c r="I13" i="14" s="1"/>
  <c r="D27" i="37"/>
  <c r="C273" i="37" s="1"/>
  <c r="D27" i="54"/>
  <c r="W13" i="14" s="1"/>
  <c r="D27" i="44"/>
  <c r="J13" i="14" s="1"/>
  <c r="H18" i="41"/>
  <c r="H27" i="41" s="1"/>
  <c r="D19" i="41"/>
  <c r="D27" i="41" s="1"/>
  <c r="H18" i="50"/>
  <c r="H27" i="50" s="1"/>
  <c r="D19" i="50"/>
  <c r="D27" i="50" s="1"/>
  <c r="D27" i="40"/>
  <c r="C273" i="40" s="1"/>
  <c r="D27" i="38"/>
  <c r="M13" i="14" s="1"/>
  <c r="H18" i="49"/>
  <c r="H27" i="49" s="1"/>
  <c r="D19" i="49"/>
  <c r="D27" i="49" s="1"/>
  <c r="R13" i="14" s="1"/>
  <c r="D27" i="48"/>
  <c r="Q13" i="14" s="1"/>
  <c r="H18" i="45"/>
  <c r="H27" i="45" s="1"/>
  <c r="D19" i="45"/>
  <c r="D27" i="45" s="1"/>
  <c r="D27" i="47"/>
  <c r="P13" i="14" s="1"/>
  <c r="H18" i="42"/>
  <c r="H27" i="42" s="1"/>
  <c r="D19" i="42"/>
  <c r="D27" i="42" s="1"/>
  <c r="D27" i="52"/>
  <c r="U13" i="14" s="1"/>
  <c r="H18" i="51"/>
  <c r="H27" i="51" s="1"/>
  <c r="D19" i="51"/>
  <c r="D27" i="51" s="1"/>
  <c r="D27" i="53"/>
  <c r="V13" i="14" s="1"/>
  <c r="D27" i="46"/>
  <c r="C273" i="46" s="1"/>
  <c r="D26" i="36"/>
  <c r="D27" i="36" s="1"/>
  <c r="C273" i="36" s="1"/>
  <c r="C255" i="36"/>
  <c r="H18" i="53"/>
  <c r="H27" i="53" s="1"/>
  <c r="C116" i="53"/>
  <c r="V24" i="10"/>
  <c r="H18" i="52"/>
  <c r="U24" i="10"/>
  <c r="C116" i="52"/>
  <c r="O24" i="10"/>
  <c r="C116" i="46"/>
  <c r="R24" i="10"/>
  <c r="C116" i="49"/>
  <c r="H24" i="10"/>
  <c r="C116" i="42"/>
  <c r="H18" i="54"/>
  <c r="W24" i="10"/>
  <c r="C116" i="54"/>
  <c r="H18" i="40"/>
  <c r="H27" i="40" s="1"/>
  <c r="C116" i="40"/>
  <c r="L24" i="10"/>
  <c r="H18" i="47"/>
  <c r="H27" i="47" s="1"/>
  <c r="C116" i="47"/>
  <c r="P24" i="10"/>
  <c r="N24" i="10"/>
  <c r="C111" i="45"/>
  <c r="C116" i="51"/>
  <c r="T24" i="10"/>
  <c r="C116" i="39"/>
  <c r="K24" i="10"/>
  <c r="S24" i="10"/>
  <c r="C116" i="50"/>
  <c r="H18" i="36"/>
  <c r="C116" i="36"/>
  <c r="E24" i="10"/>
  <c r="H18" i="38"/>
  <c r="C116" i="38"/>
  <c r="M24" i="10"/>
  <c r="Q24" i="10"/>
  <c r="C116" i="48"/>
  <c r="C116" i="37"/>
  <c r="F24" i="10"/>
  <c r="H18" i="43"/>
  <c r="H27" i="43" s="1"/>
  <c r="I24" i="10"/>
  <c r="C116" i="43"/>
  <c r="H18" i="48"/>
  <c r="H18" i="44"/>
  <c r="H27" i="44" s="1"/>
  <c r="J24" i="10"/>
  <c r="C116" i="44"/>
  <c r="C116" i="41"/>
  <c r="G24" i="10"/>
  <c r="H18" i="46"/>
  <c r="H27" i="46" s="1"/>
  <c r="C8" i="14"/>
  <c r="A31" i="10"/>
  <c r="A30" i="10"/>
  <c r="A29" i="10"/>
  <c r="A28" i="10"/>
  <c r="A26" i="10"/>
  <c r="A25" i="10"/>
  <c r="A23" i="10"/>
  <c r="A17" i="1"/>
  <c r="B26" i="1"/>
  <c r="B241" i="1" s="1"/>
  <c r="B25" i="1"/>
  <c r="B218" i="1" s="1"/>
  <c r="B24" i="1"/>
  <c r="B203" i="1" s="1"/>
  <c r="B23" i="1"/>
  <c r="B179" i="1" s="1"/>
  <c r="B22" i="1"/>
  <c r="B163" i="1" s="1"/>
  <c r="B21" i="1"/>
  <c r="B146" i="1" s="1"/>
  <c r="B20" i="1"/>
  <c r="B119" i="1" s="1"/>
  <c r="B19" i="1"/>
  <c r="B102" i="1" s="1"/>
  <c r="B18" i="1"/>
  <c r="B80" i="1" s="1"/>
  <c r="B17" i="1"/>
  <c r="B33" i="1" s="1"/>
  <c r="A23" i="1"/>
  <c r="A22" i="1"/>
  <c r="D19" i="10" s="1"/>
  <c r="A27" i="10" s="1"/>
  <c r="A21" i="1"/>
  <c r="A20" i="1"/>
  <c r="A19" i="1"/>
  <c r="A18" i="1"/>
  <c r="A26" i="1"/>
  <c r="A25" i="1"/>
  <c r="A24" i="1"/>
  <c r="B22" i="3"/>
  <c r="B8" i="10"/>
  <c r="B9" i="10"/>
  <c r="B10" i="10"/>
  <c r="B11" i="10"/>
  <c r="B12" i="10"/>
  <c r="C273" i="52" l="1"/>
  <c r="D269" i="52" s="1"/>
  <c r="C273" i="48"/>
  <c r="D265" i="48" s="1"/>
  <c r="C273" i="39"/>
  <c r="D265" i="39" s="1"/>
  <c r="C273" i="43"/>
  <c r="D270" i="43" s="1"/>
  <c r="L12" i="10"/>
  <c r="J12" i="10"/>
  <c r="H12" i="10"/>
  <c r="F12" i="10"/>
  <c r="V12" i="10"/>
  <c r="T12" i="10"/>
  <c r="R12" i="10"/>
  <c r="P12" i="10"/>
  <c r="N12" i="10"/>
  <c r="E12" i="10"/>
  <c r="M12" i="10"/>
  <c r="K12" i="10"/>
  <c r="I12" i="10"/>
  <c r="G12" i="10"/>
  <c r="W12" i="10"/>
  <c r="U12" i="10"/>
  <c r="S12" i="10"/>
  <c r="Q12" i="10"/>
  <c r="O12" i="10"/>
  <c r="F13" i="14"/>
  <c r="H11" i="10"/>
  <c r="R11" i="10"/>
  <c r="K11" i="10"/>
  <c r="U11" i="10"/>
  <c r="M11" i="10"/>
  <c r="F11" i="10"/>
  <c r="P11" i="10"/>
  <c r="I11" i="10"/>
  <c r="S11" i="10"/>
  <c r="L11" i="10"/>
  <c r="V11" i="10"/>
  <c r="N11" i="10"/>
  <c r="G11" i="10"/>
  <c r="Q11" i="10"/>
  <c r="W11" i="10"/>
  <c r="O11" i="10"/>
  <c r="J11" i="10"/>
  <c r="T11" i="10"/>
  <c r="E11" i="10"/>
  <c r="I10" i="10"/>
  <c r="J10" i="10"/>
  <c r="F10" i="10"/>
  <c r="T10" i="10"/>
  <c r="P10" i="10"/>
  <c r="E10" i="10"/>
  <c r="S10" i="10"/>
  <c r="K10" i="10"/>
  <c r="G10" i="10"/>
  <c r="U10" i="10"/>
  <c r="Q10" i="10"/>
  <c r="M10" i="10"/>
  <c r="O10" i="10"/>
  <c r="L10" i="10"/>
  <c r="H10" i="10"/>
  <c r="V10" i="10"/>
  <c r="R10" i="10"/>
  <c r="N10" i="10"/>
  <c r="W10" i="10"/>
  <c r="F9" i="10"/>
  <c r="P9" i="10"/>
  <c r="I9" i="10"/>
  <c r="G9" i="10"/>
  <c r="Q9" i="10"/>
  <c r="S9" i="10"/>
  <c r="H9" i="10"/>
  <c r="R9" i="10"/>
  <c r="J9" i="10"/>
  <c r="T9" i="10"/>
  <c r="E9" i="10"/>
  <c r="K9" i="10"/>
  <c r="U9" i="10"/>
  <c r="M9" i="10"/>
  <c r="L9" i="10"/>
  <c r="V9" i="10"/>
  <c r="W9" i="10"/>
  <c r="O9" i="10"/>
  <c r="N9" i="10"/>
  <c r="L8" i="10"/>
  <c r="K8" i="10"/>
  <c r="J8" i="10"/>
  <c r="I8" i="10"/>
  <c r="H8" i="10"/>
  <c r="G8" i="10"/>
  <c r="F8" i="10"/>
  <c r="W8" i="10"/>
  <c r="V8" i="10"/>
  <c r="U8" i="10"/>
  <c r="T8" i="10"/>
  <c r="S8" i="10"/>
  <c r="R8" i="10"/>
  <c r="Q8" i="10"/>
  <c r="P8" i="10"/>
  <c r="O8" i="10"/>
  <c r="N8" i="10"/>
  <c r="M8" i="10"/>
  <c r="E8" i="10"/>
  <c r="C273" i="44"/>
  <c r="D269" i="44" s="1"/>
  <c r="C273" i="49"/>
  <c r="C275" i="49" s="1"/>
  <c r="C29" i="49" s="1"/>
  <c r="C273" i="53"/>
  <c r="D271" i="53" s="1"/>
  <c r="C273" i="38"/>
  <c r="C275" i="38" s="1"/>
  <c r="O13" i="14"/>
  <c r="L13" i="14"/>
  <c r="E13" i="14"/>
  <c r="G13" i="14"/>
  <c r="C273" i="41"/>
  <c r="D265" i="41" s="1"/>
  <c r="C273" i="54"/>
  <c r="D269" i="54" s="1"/>
  <c r="H13" i="14"/>
  <c r="C273" i="42"/>
  <c r="D266" i="42" s="1"/>
  <c r="C268" i="45"/>
  <c r="D264" i="45" s="1"/>
  <c r="N13" i="14"/>
  <c r="C273" i="50"/>
  <c r="D266" i="50" s="1"/>
  <c r="S13" i="14"/>
  <c r="T13" i="14"/>
  <c r="C273" i="51"/>
  <c r="D269" i="51" s="1"/>
  <c r="C273" i="47"/>
  <c r="C275" i="47" s="1"/>
  <c r="C29" i="47" s="1"/>
  <c r="D271" i="40"/>
  <c r="D268" i="40"/>
  <c r="D266" i="40"/>
  <c r="C275" i="40"/>
  <c r="C29" i="40" s="1"/>
  <c r="D270" i="40"/>
  <c r="D269" i="40"/>
  <c r="D267" i="40"/>
  <c r="D265" i="40"/>
  <c r="D266" i="36"/>
  <c r="D271" i="36"/>
  <c r="D267" i="36"/>
  <c r="D270" i="36"/>
  <c r="D268" i="36"/>
  <c r="D269" i="36"/>
  <c r="D265" i="36"/>
  <c r="C275" i="36"/>
  <c r="D270" i="52"/>
  <c r="D266" i="52"/>
  <c r="H27" i="54"/>
  <c r="D270" i="37"/>
  <c r="C275" i="37"/>
  <c r="C29" i="37" s="1"/>
  <c r="D269" i="37"/>
  <c r="D267" i="37"/>
  <c r="D266" i="37"/>
  <c r="D265" i="37"/>
  <c r="D271" i="37"/>
  <c r="D268" i="37"/>
  <c r="H27" i="48"/>
  <c r="H27" i="38"/>
  <c r="D270" i="46"/>
  <c r="D271" i="46"/>
  <c r="D269" i="46"/>
  <c r="D267" i="46"/>
  <c r="D265" i="46"/>
  <c r="C275" i="46"/>
  <c r="C29" i="46" s="1"/>
  <c r="D268" i="46"/>
  <c r="D266" i="46"/>
  <c r="D269" i="48"/>
  <c r="D268" i="48"/>
  <c r="D270" i="48"/>
  <c r="D266" i="48"/>
  <c r="H27" i="52"/>
  <c r="H27" i="36"/>
  <c r="A146" i="1"/>
  <c r="B147" i="1" s="1"/>
  <c r="F24" i="1"/>
  <c r="H24" i="1" s="1"/>
  <c r="F23" i="1"/>
  <c r="F17" i="1"/>
  <c r="F25" i="1"/>
  <c r="H25" i="1" s="1"/>
  <c r="F18" i="1"/>
  <c r="F26" i="1"/>
  <c r="H26" i="1" s="1"/>
  <c r="F19" i="1"/>
  <c r="F20" i="1"/>
  <c r="F21" i="1"/>
  <c r="F22" i="1"/>
  <c r="A119" i="1"/>
  <c r="A179" i="1"/>
  <c r="A163" i="1"/>
  <c r="A203" i="1"/>
  <c r="A102" i="1"/>
  <c r="A80" i="1"/>
  <c r="A241" i="1"/>
  <c r="A33" i="1"/>
  <c r="B13" i="10"/>
  <c r="B6" i="10"/>
  <c r="B14" i="10"/>
  <c r="B7" i="10"/>
  <c r="W7" i="10" s="1"/>
  <c r="B15" i="10"/>
  <c r="D269" i="43" l="1"/>
  <c r="D267" i="48"/>
  <c r="D265" i="52"/>
  <c r="C275" i="48"/>
  <c r="D266" i="39"/>
  <c r="D271" i="48"/>
  <c r="D269" i="39"/>
  <c r="D271" i="51"/>
  <c r="E123" i="1"/>
  <c r="E131" i="1"/>
  <c r="E124" i="1"/>
  <c r="E132" i="1"/>
  <c r="E125" i="1"/>
  <c r="E133" i="1"/>
  <c r="E126" i="1"/>
  <c r="E134" i="1"/>
  <c r="E136" i="1"/>
  <c r="E127" i="1"/>
  <c r="E135" i="1"/>
  <c r="E128" i="1"/>
  <c r="E129" i="1"/>
  <c r="E130" i="1"/>
  <c r="D267" i="52"/>
  <c r="D271" i="52"/>
  <c r="C275" i="52"/>
  <c r="C29" i="52" s="1"/>
  <c r="D268" i="52"/>
  <c r="D268" i="49"/>
  <c r="D266" i="38"/>
  <c r="D271" i="39"/>
  <c r="D267" i="39"/>
  <c r="D268" i="39"/>
  <c r="D270" i="39"/>
  <c r="C275" i="39"/>
  <c r="C29" i="39" s="1"/>
  <c r="D271" i="44"/>
  <c r="C275" i="44"/>
  <c r="C29" i="44" s="1"/>
  <c r="D265" i="44"/>
  <c r="D266" i="44"/>
  <c r="D265" i="43"/>
  <c r="C275" i="43"/>
  <c r="C29" i="43" s="1"/>
  <c r="D271" i="43"/>
  <c r="D266" i="43"/>
  <c r="D267" i="43"/>
  <c r="D268" i="43"/>
  <c r="G73" i="1"/>
  <c r="G37" i="1"/>
  <c r="G53" i="1"/>
  <c r="G61" i="1"/>
  <c r="G69" i="1"/>
  <c r="G66" i="1"/>
  <c r="G59" i="1"/>
  <c r="G52" i="1"/>
  <c r="G38" i="1"/>
  <c r="G54" i="1"/>
  <c r="G62" i="1"/>
  <c r="G70" i="1"/>
  <c r="G39" i="1"/>
  <c r="G55" i="1"/>
  <c r="G63" i="1"/>
  <c r="G40" i="1"/>
  <c r="G56" i="1"/>
  <c r="G64" i="1"/>
  <c r="G58" i="1"/>
  <c r="G51" i="1"/>
  <c r="G60" i="1"/>
  <c r="G49" i="1"/>
  <c r="G57" i="1"/>
  <c r="G65" i="1"/>
  <c r="G50" i="1"/>
  <c r="G67" i="1"/>
  <c r="G68" i="1"/>
  <c r="G72" i="1"/>
  <c r="G74" i="1"/>
  <c r="G75" i="1"/>
  <c r="D269" i="42"/>
  <c r="D268" i="51"/>
  <c r="D269" i="49"/>
  <c r="D270" i="49"/>
  <c r="D262" i="45"/>
  <c r="D271" i="49"/>
  <c r="D265" i="51"/>
  <c r="D266" i="49"/>
  <c r="D270" i="51"/>
  <c r="D267" i="44"/>
  <c r="D267" i="49"/>
  <c r="D268" i="44"/>
  <c r="D270" i="44"/>
  <c r="D265" i="49"/>
  <c r="C275" i="51"/>
  <c r="C29" i="51" s="1"/>
  <c r="D269" i="47"/>
  <c r="D269" i="53"/>
  <c r="C275" i="53"/>
  <c r="C29" i="53" s="1"/>
  <c r="D270" i="53"/>
  <c r="D268" i="53"/>
  <c r="D268" i="42"/>
  <c r="D267" i="53"/>
  <c r="D271" i="42"/>
  <c r="D265" i="53"/>
  <c r="D267" i="42"/>
  <c r="D271" i="38"/>
  <c r="D266" i="53"/>
  <c r="D270" i="47"/>
  <c r="D270" i="42"/>
  <c r="D270" i="38"/>
  <c r="D265" i="42"/>
  <c r="D269" i="38"/>
  <c r="C275" i="42"/>
  <c r="C29" i="42" s="1"/>
  <c r="D268" i="38"/>
  <c r="D266" i="41"/>
  <c r="D268" i="41"/>
  <c r="D269" i="50"/>
  <c r="D265" i="38"/>
  <c r="C275" i="41"/>
  <c r="C29" i="41" s="1"/>
  <c r="D267" i="38"/>
  <c r="D270" i="41"/>
  <c r="D271" i="41"/>
  <c r="D267" i="41"/>
  <c r="D266" i="47"/>
  <c r="D265" i="50"/>
  <c r="G6" i="10"/>
  <c r="P6" i="10"/>
  <c r="R6" i="10"/>
  <c r="U6" i="10"/>
  <c r="M6" i="10"/>
  <c r="F6" i="10"/>
  <c r="I6" i="10"/>
  <c r="H6" i="10"/>
  <c r="N6" i="10"/>
  <c r="Q6" i="10"/>
  <c r="W6" i="10"/>
  <c r="E6" i="10"/>
  <c r="L6" i="10"/>
  <c r="O6" i="10"/>
  <c r="S6" i="10"/>
  <c r="T6" i="10"/>
  <c r="J6" i="10"/>
  <c r="V6" i="10"/>
  <c r="K6" i="10"/>
  <c r="D271" i="47"/>
  <c r="M7" i="10"/>
  <c r="D267" i="47"/>
  <c r="D269" i="41"/>
  <c r="D268" i="47"/>
  <c r="D265" i="47"/>
  <c r="D261" i="45"/>
  <c r="D263" i="45"/>
  <c r="D268" i="54"/>
  <c r="C275" i="54"/>
  <c r="C29" i="54" s="1"/>
  <c r="D267" i="54"/>
  <c r="D270" i="54"/>
  <c r="D265" i="54"/>
  <c r="D271" i="54"/>
  <c r="D266" i="54"/>
  <c r="D270" i="50"/>
  <c r="D271" i="50"/>
  <c r="C275" i="50"/>
  <c r="C29" i="50" s="1"/>
  <c r="D267" i="50"/>
  <c r="D268" i="50"/>
  <c r="D260" i="45"/>
  <c r="D266" i="51"/>
  <c r="D265" i="45"/>
  <c r="C270" i="45"/>
  <c r="C29" i="45" s="1"/>
  <c r="D267" i="51"/>
  <c r="D266" i="45"/>
  <c r="C29" i="38"/>
  <c r="C29" i="48"/>
  <c r="C29" i="36"/>
  <c r="V7" i="10"/>
  <c r="I7" i="10"/>
  <c r="P7" i="10"/>
  <c r="F7" i="10"/>
  <c r="N7" i="10"/>
  <c r="S7" i="10"/>
  <c r="H7" i="10"/>
  <c r="K7" i="10"/>
  <c r="G7" i="10"/>
  <c r="R7" i="10"/>
  <c r="T7" i="10"/>
  <c r="J7" i="10"/>
  <c r="U7" i="10"/>
  <c r="L7" i="10"/>
  <c r="O7" i="10"/>
  <c r="E7" i="10"/>
  <c r="Q7" i="10"/>
  <c r="C254" i="1"/>
  <c r="C253" i="1"/>
  <c r="C252" i="1"/>
  <c r="C250" i="1"/>
  <c r="C249" i="1"/>
  <c r="C248" i="1"/>
  <c r="C247" i="1"/>
  <c r="C251" i="1"/>
  <c r="C115" i="1"/>
  <c r="C114" i="1"/>
  <c r="C113" i="1"/>
  <c r="C112" i="1"/>
  <c r="H23" i="1" s="1"/>
  <c r="D12" i="10" s="1"/>
  <c r="C12" i="10" s="1"/>
  <c r="C111" i="1"/>
  <c r="C109" i="1"/>
  <c r="C108" i="1"/>
  <c r="C110" i="1"/>
  <c r="G85" i="1"/>
  <c r="G86" i="1"/>
  <c r="G87" i="1"/>
  <c r="G88" i="1"/>
  <c r="G84" i="1"/>
  <c r="G89" i="1"/>
  <c r="G90" i="1"/>
  <c r="G91" i="1"/>
  <c r="G92" i="1"/>
  <c r="G93" i="1"/>
  <c r="G94" i="1"/>
  <c r="G95" i="1"/>
  <c r="G96" i="1"/>
  <c r="G97" i="1"/>
  <c r="G98" i="1"/>
  <c r="G76" i="1"/>
  <c r="G71" i="1"/>
  <c r="G48" i="1"/>
  <c r="G47" i="1"/>
  <c r="G46" i="1"/>
  <c r="G45" i="1"/>
  <c r="G44" i="1"/>
  <c r="G43" i="1"/>
  <c r="G42" i="1"/>
  <c r="G41" i="1"/>
  <c r="E150" i="1"/>
  <c r="C245" i="1" s="1"/>
  <c r="E151" i="1"/>
  <c r="E152" i="1"/>
  <c r="E153" i="1"/>
  <c r="E157" i="1"/>
  <c r="E154" i="1"/>
  <c r="E155" i="1"/>
  <c r="E156" i="1"/>
  <c r="E158" i="1"/>
  <c r="E159" i="1"/>
  <c r="E142" i="1"/>
  <c r="E141" i="1"/>
  <c r="E140" i="1"/>
  <c r="E139" i="1"/>
  <c r="E138" i="1"/>
  <c r="E137" i="1"/>
  <c r="E195" i="1"/>
  <c r="E196" i="1"/>
  <c r="E197" i="1"/>
  <c r="E198" i="1"/>
  <c r="E199" i="1"/>
  <c r="E184" i="1"/>
  <c r="E183" i="1"/>
  <c r="E185" i="1"/>
  <c r="E186" i="1"/>
  <c r="E187" i="1"/>
  <c r="E188" i="1"/>
  <c r="E189" i="1"/>
  <c r="E190" i="1"/>
  <c r="E191" i="1"/>
  <c r="E192" i="1"/>
  <c r="E193" i="1"/>
  <c r="E194" i="1"/>
  <c r="C13" i="10"/>
  <c r="C15" i="10"/>
  <c r="C14" i="10"/>
  <c r="I207" i="1"/>
  <c r="I214" i="1"/>
  <c r="I213" i="1"/>
  <c r="I212" i="1"/>
  <c r="I211" i="1"/>
  <c r="I210" i="1"/>
  <c r="I209" i="1"/>
  <c r="I208" i="1"/>
  <c r="E169" i="1"/>
  <c r="E168" i="1"/>
  <c r="E175" i="1"/>
  <c r="E167" i="1"/>
  <c r="E174" i="1"/>
  <c r="E171" i="1"/>
  <c r="E173" i="1"/>
  <c r="E172" i="1"/>
  <c r="E170" i="1"/>
  <c r="W12" i="14"/>
  <c r="W14" i="14" s="1"/>
  <c r="V12" i="14"/>
  <c r="V14" i="14" s="1"/>
  <c r="U12" i="14"/>
  <c r="U14" i="14" s="1"/>
  <c r="T12" i="14"/>
  <c r="T14" i="14" s="1"/>
  <c r="S12" i="14"/>
  <c r="S14" i="14" s="1"/>
  <c r="R12" i="14"/>
  <c r="R14" i="14" s="1"/>
  <c r="Q12" i="14"/>
  <c r="Q14" i="14" s="1"/>
  <c r="P12" i="14"/>
  <c r="P14" i="14" s="1"/>
  <c r="O12" i="14"/>
  <c r="O14" i="14" s="1"/>
  <c r="N12" i="14"/>
  <c r="N14" i="14" s="1"/>
  <c r="M12" i="14"/>
  <c r="M14" i="14" s="1"/>
  <c r="L12" i="14"/>
  <c r="L14" i="14" s="1"/>
  <c r="K12" i="14"/>
  <c r="K14" i="14" s="1"/>
  <c r="J12" i="14"/>
  <c r="J14" i="14" s="1"/>
  <c r="I12" i="14"/>
  <c r="I14" i="14" s="1"/>
  <c r="H12" i="14"/>
  <c r="H14" i="14" s="1"/>
  <c r="G12" i="14"/>
  <c r="G14" i="14" s="1"/>
  <c r="F12" i="14"/>
  <c r="F14" i="14" s="1"/>
  <c r="E12" i="14"/>
  <c r="S32" i="10"/>
  <c r="T32" i="10"/>
  <c r="U32" i="10"/>
  <c r="V32" i="10"/>
  <c r="W32" i="10"/>
  <c r="A218" i="1"/>
  <c r="H20" i="1" l="1"/>
  <c r="D9" i="10" s="1"/>
  <c r="H21" i="1"/>
  <c r="D10" i="10" s="1"/>
  <c r="H19" i="1"/>
  <c r="D8" i="10" s="1"/>
  <c r="H22" i="1"/>
  <c r="D11" i="10" s="1"/>
  <c r="C11" i="10" s="1"/>
  <c r="D22" i="10"/>
  <c r="C22" i="10" s="1"/>
  <c r="C107" i="1"/>
  <c r="C246" i="1"/>
  <c r="D26" i="1" s="1"/>
  <c r="D27" i="10"/>
  <c r="D26" i="10"/>
  <c r="D29" i="10"/>
  <c r="E14" i="14"/>
  <c r="D18" i="1"/>
  <c r="D21" i="1"/>
  <c r="D17" i="1"/>
  <c r="D24" i="1"/>
  <c r="F233" i="1"/>
  <c r="F232" i="1"/>
  <c r="F224" i="1"/>
  <c r="F231" i="1"/>
  <c r="F222" i="1"/>
  <c r="F230" i="1"/>
  <c r="F234" i="1"/>
  <c r="F229" i="1"/>
  <c r="F236" i="1"/>
  <c r="F228" i="1"/>
  <c r="F235" i="1"/>
  <c r="F227" i="1"/>
  <c r="F225" i="1"/>
  <c r="F226" i="1"/>
  <c r="F223" i="1"/>
  <c r="F237" i="1"/>
  <c r="E160" i="1"/>
  <c r="V16" i="10"/>
  <c r="V36" i="10" s="1"/>
  <c r="T16" i="10"/>
  <c r="T36" i="10" s="1"/>
  <c r="G77" i="1"/>
  <c r="D22" i="1"/>
  <c r="G99" i="1"/>
  <c r="D23" i="1"/>
  <c r="C10" i="14"/>
  <c r="C9" i="14"/>
  <c r="C106" i="1" l="1"/>
  <c r="H17" i="1" s="1"/>
  <c r="D6" i="10" s="1"/>
  <c r="H18" i="1"/>
  <c r="D7" i="10" s="1"/>
  <c r="C7" i="10" s="1"/>
  <c r="C255" i="1"/>
  <c r="C10" i="10"/>
  <c r="D20" i="1"/>
  <c r="D25" i="1"/>
  <c r="F238" i="1"/>
  <c r="C11" i="14"/>
  <c r="D19" i="1" l="1"/>
  <c r="C116" i="1"/>
  <c r="C9" i="10"/>
  <c r="C8" i="10"/>
  <c r="C6" i="10"/>
  <c r="C271" i="1"/>
  <c r="R32" i="10" l="1"/>
  <c r="Q32" i="10"/>
  <c r="P32" i="10"/>
  <c r="O32" i="10"/>
  <c r="N32" i="10"/>
  <c r="M32" i="10"/>
  <c r="L32" i="10"/>
  <c r="K32" i="10"/>
  <c r="J32" i="10"/>
  <c r="I32" i="10"/>
  <c r="H32" i="10"/>
  <c r="G32" i="10"/>
  <c r="F32" i="10"/>
  <c r="E32" i="10"/>
  <c r="R16" i="10"/>
  <c r="P16" i="10"/>
  <c r="N16" i="10"/>
  <c r="L16" i="10"/>
  <c r="J16" i="10"/>
  <c r="H16" i="10"/>
  <c r="F16" i="10"/>
  <c r="R36" i="10" l="1"/>
  <c r="J36" i="10"/>
  <c r="F36" i="10"/>
  <c r="N36" i="10"/>
  <c r="L36" i="10"/>
  <c r="H36" i="10"/>
  <c r="P36" i="10"/>
  <c r="C6" i="14"/>
  <c r="D12" i="14" l="1"/>
  <c r="C12" i="14" l="1"/>
  <c r="B103" i="1"/>
  <c r="B34" i="1" l="1"/>
  <c r="B180" i="1"/>
  <c r="B204" i="1"/>
  <c r="B164" i="1"/>
  <c r="B120" i="1"/>
  <c r="B81" i="1"/>
  <c r="B242" i="1"/>
  <c r="B219" i="1"/>
  <c r="I215" i="1" l="1"/>
  <c r="E200" i="1"/>
  <c r="E176" i="1"/>
  <c r="C29" i="10"/>
  <c r="C27" i="10"/>
  <c r="D28" i="10"/>
  <c r="C28" i="10" s="1"/>
  <c r="D31" i="10"/>
  <c r="C31" i="10" s="1"/>
  <c r="D23" i="10"/>
  <c r="C23" i="10" s="1"/>
  <c r="C26" i="10"/>
  <c r="D30" i="10"/>
  <c r="C30" i="10" s="1"/>
  <c r="E143" i="1" l="1"/>
  <c r="D25" i="10"/>
  <c r="C25" i="10" s="1"/>
  <c r="H27" i="1" l="1"/>
  <c r="D24" i="10"/>
  <c r="D27" i="1"/>
  <c r="D13" i="14" l="1"/>
  <c r="D32" i="10"/>
  <c r="C24" i="10"/>
  <c r="C32" i="10" s="1"/>
  <c r="C273" i="1"/>
  <c r="D266" i="1" l="1"/>
  <c r="C275" i="1"/>
  <c r="C29" i="1" s="1"/>
  <c r="W33" i="10"/>
  <c r="O33" i="10"/>
  <c r="G33" i="10"/>
  <c r="V33" i="10"/>
  <c r="N33" i="10"/>
  <c r="F33" i="10"/>
  <c r="U33" i="10"/>
  <c r="M33" i="10"/>
  <c r="E33" i="10"/>
  <c r="T33" i="10"/>
  <c r="L33" i="10"/>
  <c r="C33" i="10"/>
  <c r="S33" i="10"/>
  <c r="K33" i="10"/>
  <c r="R33" i="10"/>
  <c r="J33" i="10"/>
  <c r="H33" i="10"/>
  <c r="Q33" i="10"/>
  <c r="I33" i="10"/>
  <c r="P33" i="10"/>
  <c r="D33" i="10"/>
  <c r="D271" i="1"/>
  <c r="D269" i="1"/>
  <c r="D268" i="1"/>
  <c r="D267" i="1"/>
  <c r="D270" i="1"/>
  <c r="D265" i="1"/>
  <c r="D16" i="10"/>
  <c r="D36" i="10" s="1"/>
  <c r="C13" i="14"/>
  <c r="C14" i="14" s="1"/>
  <c r="D14" i="14"/>
  <c r="U16" i="10" l="1"/>
  <c r="U36" i="10" s="1"/>
  <c r="E16" i="10"/>
  <c r="E36" i="10" s="1"/>
  <c r="K16" i="10"/>
  <c r="M16" i="10"/>
  <c r="M36" i="10" s="1"/>
  <c r="W16" i="10"/>
  <c r="W36" i="10" s="1"/>
  <c r="I16" i="10"/>
  <c r="I36" i="10" s="1"/>
  <c r="O16" i="10"/>
  <c r="O36" i="10" s="1"/>
  <c r="S16" i="10"/>
  <c r="S36" i="10" s="1"/>
  <c r="G16" i="10"/>
  <c r="G36" i="10" s="1"/>
  <c r="Q16" i="10"/>
  <c r="Q36" i="10" s="1"/>
  <c r="C16" i="10" l="1"/>
  <c r="K17" i="10" s="1"/>
  <c r="K36" i="10"/>
  <c r="J17" i="10" l="1"/>
  <c r="W17" i="10"/>
  <c r="I17" i="10"/>
  <c r="C17" i="10"/>
  <c r="E17" i="10"/>
  <c r="M17" i="10"/>
  <c r="P17" i="10"/>
  <c r="S17" i="10"/>
  <c r="G17" i="10"/>
  <c r="V17" i="10"/>
  <c r="T17" i="10"/>
  <c r="H17" i="10"/>
  <c r="L17" i="10"/>
  <c r="Q17" i="10"/>
  <c r="D17" i="10"/>
  <c r="F17" i="10"/>
  <c r="O17" i="10"/>
  <c r="N17" i="10"/>
  <c r="C36" i="10"/>
  <c r="U17" i="10"/>
  <c r="R17" i="10"/>
</calcChain>
</file>

<file path=xl/sharedStrings.xml><?xml version="1.0" encoding="utf-8"?>
<sst xmlns="http://schemas.openxmlformats.org/spreadsheetml/2006/main" count="2023" uniqueCount="186">
  <si>
    <t>Totale kosten</t>
  </si>
  <si>
    <t>Totaal</t>
  </si>
  <si>
    <t>Werkpakket</t>
  </si>
  <si>
    <t>Aanschafwaarde</t>
  </si>
  <si>
    <t>Afschrijvingstermijn in maanden</t>
  </si>
  <si>
    <t>% toerekening aan project</t>
  </si>
  <si>
    <t>Bedrag</t>
  </si>
  <si>
    <t>Projectpartner 15</t>
  </si>
  <si>
    <t>Projectpartner 14</t>
  </si>
  <si>
    <t>Projectpartner 13</t>
  </si>
  <si>
    <t>Projectpartner 12</t>
  </si>
  <si>
    <t>Projectpartner 11</t>
  </si>
  <si>
    <t>Projectpartner 10</t>
  </si>
  <si>
    <t>Projectpartner 9</t>
  </si>
  <si>
    <t>Projectpartner 8</t>
  </si>
  <si>
    <t>Projectpartner 7</t>
  </si>
  <si>
    <t>Projectpartner 6</t>
  </si>
  <si>
    <t>Projectpartner 5</t>
  </si>
  <si>
    <t>Projectpartner 4</t>
  </si>
  <si>
    <t>Projectpartner 3</t>
  </si>
  <si>
    <t>Projectpartner 2</t>
  </si>
  <si>
    <t>Type organisatie</t>
  </si>
  <si>
    <t>Afschrijvingskosten</t>
  </si>
  <si>
    <t>Kostensoort</t>
  </si>
  <si>
    <t>IKS voor kennisinstellingen</t>
  </si>
  <si>
    <t>Bijdragen in natura</t>
  </si>
  <si>
    <t>Overige kosten derden</t>
  </si>
  <si>
    <t>Penvoerder</t>
  </si>
  <si>
    <t>Selectievelden</t>
  </si>
  <si>
    <t>Invoervelden</t>
  </si>
  <si>
    <t>Doorrekenvelden</t>
  </si>
  <si>
    <t>Overige kosten</t>
  </si>
  <si>
    <t>Toelichting</t>
  </si>
  <si>
    <t>TOTALE BEGROTING</t>
  </si>
  <si>
    <t>% van totale kosten</t>
  </si>
  <si>
    <t>LET OP: DIT TABBLAD WORDT AUTOMATISCH GEVULD. U HOEFT HIER NIETS IN TE VULLEN!</t>
  </si>
  <si>
    <t>Financiering</t>
  </si>
  <si>
    <t>Financier</t>
  </si>
  <si>
    <t>Overige publieke financiering</t>
  </si>
  <si>
    <t>Overige private financiering</t>
  </si>
  <si>
    <t>Sluitende financiering?</t>
  </si>
  <si>
    <t>Toelichting bijdrage in natura</t>
  </si>
  <si>
    <t>TOTALE FINANCIERING</t>
  </si>
  <si>
    <t>Totale financiering</t>
  </si>
  <si>
    <t>Totale begroting</t>
  </si>
  <si>
    <t>FINANCIERING</t>
  </si>
  <si>
    <t>Toelichting (optioneel)</t>
  </si>
  <si>
    <t>Klein</t>
  </si>
  <si>
    <t>Kostensoorten</t>
  </si>
  <si>
    <t>Stichting</t>
  </si>
  <si>
    <t>Kennisinstelling</t>
  </si>
  <si>
    <t>Omvang organisatie</t>
  </si>
  <si>
    <t>Micro</t>
  </si>
  <si>
    <t>Middel</t>
  </si>
  <si>
    <t>Groot</t>
  </si>
  <si>
    <t>Projectpartner 16</t>
  </si>
  <si>
    <t>Projectpartner 17</t>
  </si>
  <si>
    <t>Projectpartner 18</t>
  </si>
  <si>
    <t>Projectpartner 19</t>
  </si>
  <si>
    <t>Projectpartner 20</t>
  </si>
  <si>
    <t>Nummer en naam werkpakket</t>
  </si>
  <si>
    <t>nvt</t>
  </si>
  <si>
    <t>Aantal uren totaal</t>
  </si>
  <si>
    <t>Projectnaam:</t>
  </si>
  <si>
    <t>Vereniging</t>
  </si>
  <si>
    <t>Eenmanszaak</t>
  </si>
  <si>
    <t>Keuzeopties</t>
  </si>
  <si>
    <t>Naam Penvoerder:</t>
  </si>
  <si>
    <t>Type organisatie:</t>
  </si>
  <si>
    <t>Omvang organisatie:</t>
  </si>
  <si>
    <t>Vestigingsplaats:</t>
  </si>
  <si>
    <t>Staatssteunartikel</t>
  </si>
  <si>
    <t>Consequentie</t>
  </si>
  <si>
    <t>Optie 1</t>
  </si>
  <si>
    <t>Optie 2</t>
  </si>
  <si>
    <t>Optie 1K</t>
  </si>
  <si>
    <t>Optie 2K</t>
  </si>
  <si>
    <t>Optie 3</t>
  </si>
  <si>
    <t>Optie 3K</t>
  </si>
  <si>
    <t>Optie</t>
  </si>
  <si>
    <t>TOTAAL</t>
  </si>
  <si>
    <t>Werkpakketnummer</t>
  </si>
  <si>
    <t>Financiering gelijk aan kosten?</t>
  </si>
  <si>
    <t>Volgorde</t>
  </si>
  <si>
    <t>Toelichting: Deze kostensoort is alleen te hanteren voor kennisinstellingen.</t>
  </si>
  <si>
    <t>CHECK:</t>
  </si>
  <si>
    <t>Kostenbegroting invoertabellen</t>
  </si>
  <si>
    <t>KVK-nummer:</t>
  </si>
  <si>
    <t>Eigen bijdrage publiek</t>
  </si>
  <si>
    <t>Eigen bijdrage privaat</t>
  </si>
  <si>
    <t>Omschrijving investering</t>
  </si>
  <si>
    <t>Werkpakketnaam</t>
  </si>
  <si>
    <t>Functie medewerker(s)</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</si>
  <si>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</si>
  <si>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Omschrijving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</si>
  <si>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</si>
  <si>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</si>
  <si>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Kostensoorten die niet van toepassing zijn op basis van de gekozen verantwoordingsoptie zijn per partner uitgegrijsd en bevatten geen kosten.</t>
  </si>
  <si>
    <t>Andere vrijstelling (licht toe)</t>
  </si>
  <si>
    <t>Artikel 25, 2e lid, onder b</t>
  </si>
  <si>
    <t>Artikel 25, 2e lid, onder c</t>
  </si>
  <si>
    <t>Artikel 25, 2e lid, onder d</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</si>
  <si>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</si>
  <si>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Alle direct aan de uitvoering van de projectactiviteiten gerelateerde uitgaven op basis van betaalde facturen en prestatiebewijzen. Hieronder vallen bijvoorbeeld de inhuur van externen, de aankoop van machines en materialen, kosten voor communicatie-activiteiten en toerekenbare kosten van personeelsdeclaraties voor reis- en verblijfskosten.</t>
  </si>
  <si>
    <t>Aantal maanden gebruik binnen de projectperiode</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</si>
  <si>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</si>
  <si>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Besloten vennootschap</t>
  </si>
  <si>
    <t>Commanditair vennootschap (CV)</t>
  </si>
  <si>
    <t>Coöperatie en onderlinge waarborgmaatschappij</t>
  </si>
  <si>
    <t>Europees economisch samenwerkingsverband (EESV)</t>
  </si>
  <si>
    <t>Europese coöperatieve vennootschap (SCE)</t>
  </si>
  <si>
    <t>Europese naamloze vennootschap (SE)</t>
  </si>
  <si>
    <t>Kerkgenootschap</t>
  </si>
  <si>
    <t>Maatschap</t>
  </si>
  <si>
    <t>Naamloze vennootschap (NV)</t>
  </si>
  <si>
    <t>Vennootschap onder firma (VOF)</t>
  </si>
  <si>
    <t>Tarief/prijs</t>
  </si>
  <si>
    <t>Restwaarde</t>
  </si>
  <si>
    <t>Gemeente</t>
  </si>
  <si>
    <t>Provincie</t>
  </si>
  <si>
    <t>Waterschap</t>
  </si>
  <si>
    <t>Overige publieke organisatie</t>
  </si>
  <si>
    <t>Overige private organisatie</t>
  </si>
  <si>
    <t>Eenheid/aantal</t>
  </si>
  <si>
    <t>Niet van toepassing</t>
  </si>
  <si>
    <t>Gevraagde subsidie - provinciale cofinanciering</t>
  </si>
  <si>
    <t>Versie september 2023</t>
  </si>
  <si>
    <t>Instructie begrotingsformat GLB-aanvraag 2023-2027</t>
  </si>
  <si>
    <t xml:space="preserve">De Integrale Kostensystematiek (IKS) is een manier om directe en indirecte kosten toe te rekenen aan arbeidsuren. Deze kostensoort kan uitsluitend worden begroot door kennisinstellingen en alleen indien de systematiek van de organisatie door RVO is goedgekeurd. De totale loonkosten per medewerker worden berekend door het IKS-tarief voor de medewerker/functiegroep te vermenigvuldigen met het aantal begrote/gerealiseerde projecturen. </t>
  </si>
  <si>
    <t>Met deze kostensoort worden de directe loonkosten en overheadkosten van het project bepaald door toepassing van een vaste opslag van 23% over de begrote overige directe kosten van het project.</t>
  </si>
  <si>
    <t>Loonkosten exclusief overhead</t>
  </si>
  <si>
    <t>Loonkosten plus vast % (44,2% werkgeverslasten)</t>
  </si>
  <si>
    <t>Indien er in de begroting kosten worden begroot met vereenvoudigde kostenoptie voor de overige kosten, dan worden de loonkosten berekend door het aantal aan het project bestede uren te vermenigvuldigen met een per medewerker bepaald individueel uurtarief. Het uurtarief wordt berekend door het bruto jaarloon, vermeerderd met 44,2% voor werkgeverslasten,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</si>
  <si>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Afschrijvingskosten betreffen zaken die in het bezit zijn van de subsidieontvanger en die ten behoeve van het project worden gebruikt. Voor de onderbouwing van die kosten moet van de gangbare afschrijvingsperiode en van de gangbare bedrijfseconomisch aanvaarde uitgangspunten worden uitgegaan. De afschrijvingskosten zijn slechts subsidiabel voor zover zij zijn toe te rekenen aan de subsidiabele activiteiten. Toerekening geschiedt naar evenredigheid van de tijd gedurende welke het actief wordt gebruikt voor het project, gerelateerd aan de normale bezetting. Met ‘normale bezetting’ wordt bedoeld het aantal prestatie-eenheden dat het betreffende actief, volgens een realistische inschatting van de subsidieontvanger over de totale levensduur van het actief jaarlijks levert.</t>
  </si>
  <si>
    <t>Bijdragen in natura betreffen op geld te waarderen inbreng van producten of diensten waar geen bonnen en betaalbewijzen voor beschikbaar zijn. Bijdragen in natura  kunnen voorkomen in de vorm van goederen, diensten en grond/onroerend goed. Goederen, grond of onroerende goederen die reeds vóór aanvang van de projectactiviteiten in bezit zijn van de subsidieontvanger kunnen als bijdrage in natura in het project worden ingebracht als hierover niet (meer) wordt afgeschreven. De waarde moet op onafhankelijke wijze worden bepaald. Daarnaast moet bij inbreng van apparatuur een toerekening plaatsvinden die is gebaseerd op het gebruik binnen het project ten opzichte van de werkelijke bezetting. De waarde van ingebrachte grond of onroerend goed mag niet hoger zijn dan de normale marktwaarde die objectief is bepaald, bijvoorbeeld op basis van de WOZ-waarde op het moment van inbreng of op basis van een verklaring van een onafhankelijke en professionele deskundige. Als een gemeente grond inbrengt kan de waarde ook gebaseerd worden op een recent raadsbesluit waarin grondprijs is vastgesteld</t>
  </si>
  <si>
    <t>Forfait van 40% voor overige kosten</t>
  </si>
  <si>
    <t>Loonkosten plus vast % (44,2% + 15%)</t>
  </si>
  <si>
    <t>Loonkosten plus vast % (44,2%)</t>
  </si>
  <si>
    <t>Forfait van 23% voor loonkosten en eigen arbeid</t>
  </si>
  <si>
    <t>Vast uurtarief eigen arbeid - € 50,-</t>
  </si>
  <si>
    <t>Vast uurtarief eigen arbeid - € 43,-</t>
  </si>
  <si>
    <t xml:space="preserve">Overige kosten </t>
  </si>
  <si>
    <t xml:space="preserve">Forfait van 40% voor overige kosten </t>
  </si>
  <si>
    <t>Eigen arbeid</t>
  </si>
  <si>
    <t>Vast uurtarief eigen arbeid (€ 50)</t>
  </si>
  <si>
    <t xml:space="preserve">Indien er in de begroting kosten worden begroot zonder vereenvoudigde kostenoptie, dan worden de kosten,  in het geval van eigen arbeid, berekend door, het aantal aan het project bestede uren te vermenigvuldigen met een uurtarief van € 50,-. In het geval van eigen arbeid kan het totale aantal te subsidiëren uren voor een bepaald jaar niet meer bedragen dan 1.372 uur. </t>
  </si>
  <si>
    <t>Vast uurtarief eigen arbeid (€ 43)</t>
  </si>
  <si>
    <t>Indien er in de begroting kosten worden begroot met vereenvoudigde kostenoptie voor de overige kosten derden , dan worden de kosten,  in het geval van eigen arbeid, berekend door, het aantal aan het project bestede uren te vermenigvuldigen met een uurtarief van € 43,-. In het geval van eigen arbeid kan het totale aantal te subsidiëren uren, voor een bepaald jaar, niet meer bedragen dan 1.372 uur.</t>
  </si>
  <si>
    <t>Loonkosten en eigen arbeid inclusief overhead</t>
  </si>
  <si>
    <t>Loonkosten plus vast % (44,2% werkgeverslasten en 15% overhead)</t>
  </si>
  <si>
    <t>Optie 1: Subsidiabele kosten zonder vereenvoudigde kostenoptie</t>
  </si>
  <si>
    <t>Optie 2: Subsidiabele kosten met vereenvoudigde kostenoptie voor overige kosten</t>
  </si>
  <si>
    <t>Optie 3: Subsidiabele kosten met vereenvoudigde kostenoptie voor arbeidskosten</t>
  </si>
  <si>
    <t>Vast uurtarief eigen arbeid - € 50</t>
  </si>
  <si>
    <t>Vast uurtarief eigen arbeid - € 43</t>
  </si>
  <si>
    <t>Gevraagde subsidie - GLB</t>
  </si>
  <si>
    <t>Jaar</t>
  </si>
  <si>
    <t>Uurtarief</t>
  </si>
  <si>
    <t>Aantal uren</t>
  </si>
  <si>
    <t>Toelichting: Dit forfait wordt automatisch berekend over de 'Bijdragen in natura', 'Afschrijvingskosten' en 'Overige kosten'. U hoeft deze tabel niet zelf in te vullen.</t>
  </si>
  <si>
    <t>Forfait 40% voor overige kosten</t>
  </si>
  <si>
    <t>Toelichting: Dit forfait wordt automatisch berekend over de 'Loonkosten plus vast % (44,2%)' en 'Vast uurtarief eigen arbeid - € 43'. U hoeft deze tabel niet zelf in te vullen.</t>
  </si>
  <si>
    <t>Forfait 23% voor loonkosten en eigen arbeid</t>
  </si>
  <si>
    <t>Uurtarief (incl. 15% overhead)</t>
  </si>
  <si>
    <t>Toelichting: Zie voor berekening tabblad 'Instructie'</t>
  </si>
  <si>
    <t>Indien er in de begroting kosten worden begroot zonder vereenvoudigde kostenoptie, dan worden de loonkosten kosten berekend door, het aantal aan het project bestede uren te vermenigvuldigen met een per medewerker bepaald individueel uurtarief, inclusief een opslag voor 15% voor overhead. Het uurtarief wordt berekend door het bruto jaarloon, vermeerderd met 44,2% voor werkgeverslasten en hierover een toeslag van 15% overhead,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</si>
  <si>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Met deze kostensoort worden de overige kosten van het project bepaald, door toepassing van een vaste opslag van 40%, over de begrote loonkosten plus vast percentage voor werkgeverslasten en kosten eigen arbeid.</t>
  </si>
  <si>
    <t>Naam Partner 2:</t>
  </si>
  <si>
    <t>Naam Partner 3:</t>
  </si>
  <si>
    <t>Naam Partner 4:</t>
  </si>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</sst>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s>
  <borders count="42">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right style="thin">
        <color theme="0"/>
      </right>
      <top/>
      <bottom style="thin">
        <color theme="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242">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3" fillId="2" borderId="0" xfId="0" applyFont="1" applyFill="1"/>
    <xf numFmtId="44" fontId="13" fillId="0" borderId="0" xfId="0" applyNumberFormat="1" applyFont="1"/>
    <xf numFmtId="0" fontId="11" fillId="0" borderId="0" xfId="0" applyFont="1"/>
    <xf numFmtId="0" fontId="3" fillId="0" borderId="0" xfId="3" applyFont="1"/>
    <xf numFmtId="44" fontId="3" fillId="0" borderId="0" xfId="3" applyNumberFormat="1"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165" fontId="37" fillId="9" borderId="4" xfId="0" applyNumberFormat="1" applyFont="1" applyFill="1" applyBorder="1" applyAlignment="1">
      <alignment vertical="top"/>
    </xf>
    <xf numFmtId="0" fontId="38" fillId="9" borderId="5" xfId="0" applyFont="1" applyFill="1" applyBorder="1"/>
    <xf numFmtId="165" fontId="37" fillId="9" borderId="6" xfId="0" applyNumberFormat="1" applyFont="1" applyFill="1" applyBorder="1" applyAlignment="1">
      <alignment vertical="top"/>
    </xf>
    <xf numFmtId="165" fontId="39" fillId="9" borderId="0" xfId="0" applyNumberFormat="1" applyFont="1" applyFill="1" applyAlignment="1">
      <alignment vertical="center"/>
    </xf>
    <xf numFmtId="0" fontId="39" fillId="9" borderId="0" xfId="0" applyFont="1" applyFill="1" applyAlignment="1">
      <alignment horizontal="left"/>
    </xf>
    <xf numFmtId="0" fontId="39" fillId="9" borderId="17" xfId="0" applyFont="1" applyFill="1" applyBorder="1" applyAlignment="1">
      <alignment horizontal="left"/>
    </xf>
    <xf numFmtId="0" fontId="37" fillId="9" borderId="2" xfId="0" applyFont="1" applyFill="1" applyBorder="1"/>
    <xf numFmtId="0" fontId="37"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29" xfId="0" applyFont="1" applyFill="1" applyBorder="1"/>
    <xf numFmtId="0" fontId="13" fillId="8" borderId="35" xfId="0" applyFont="1" applyFill="1" applyBorder="1"/>
    <xf numFmtId="0" fontId="13" fillId="8" borderId="21" xfId="0" applyFont="1" applyFill="1" applyBorder="1"/>
    <xf numFmtId="0" fontId="13" fillId="8" borderId="36"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0" fontId="3" fillId="2" borderId="0" xfId="3" applyFont="1" applyFill="1"/>
    <xf numFmtId="0" fontId="8" fillId="0" borderId="0" xfId="3" applyFont="1" applyAlignment="1">
      <alignment wrapText="1"/>
    </xf>
    <xf numFmtId="0" fontId="12"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1"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3" fillId="7" borderId="25" xfId="0" applyFont="1" applyFill="1" applyBorder="1" applyAlignment="1" applyProtection="1">
      <alignment horizontal="left" wrapText="1"/>
      <protection locked="0"/>
    </xf>
    <xf numFmtId="0" fontId="3" fillId="7" borderId="14" xfId="0" applyFont="1" applyFill="1" applyBorder="1" applyAlignment="1" applyProtection="1">
      <alignment horizontal="left" wrapText="1"/>
      <protection locked="0"/>
    </xf>
    <xf numFmtId="0" fontId="39"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39" fillId="9" borderId="0" xfId="0" applyFont="1" applyFill="1"/>
    <xf numFmtId="0" fontId="12" fillId="0" borderId="0" xfId="0" applyFont="1" applyProtection="1">
      <protection hidden="1"/>
    </xf>
    <xf numFmtId="165" fontId="39" fillId="9" borderId="7" xfId="0" applyNumberFormat="1" applyFont="1" applyFill="1" applyBorder="1" applyAlignment="1" applyProtection="1">
      <alignment vertical="center"/>
      <protection hidden="1"/>
    </xf>
    <xf numFmtId="0" fontId="39" fillId="9" borderId="7" xfId="0" applyFont="1" applyFill="1" applyBorder="1" applyProtection="1">
      <protection hidden="1"/>
    </xf>
    <xf numFmtId="0" fontId="39" fillId="9" borderId="7" xfId="0" applyFont="1" applyFill="1" applyBorder="1" applyAlignment="1" applyProtection="1">
      <alignment horizontal="left" wrapText="1"/>
      <protection hidden="1"/>
    </xf>
    <xf numFmtId="0" fontId="39" fillId="9" borderId="16" xfId="0" applyFont="1" applyFill="1" applyBorder="1" applyProtection="1">
      <protection hidden="1"/>
    </xf>
    <xf numFmtId="0" fontId="39" fillId="9" borderId="7" xfId="0" applyFont="1" applyFill="1" applyBorder="1" applyAlignment="1" applyProtection="1">
      <alignment wrapText="1"/>
      <protection hidden="1"/>
    </xf>
    <xf numFmtId="0" fontId="39" fillId="9" borderId="16" xfId="0" applyFont="1" applyFill="1" applyBorder="1" applyAlignment="1" applyProtection="1">
      <alignment horizontal="left"/>
      <protection hidden="1"/>
    </xf>
    <xf numFmtId="44" fontId="39" fillId="9" borderId="8" xfId="0" applyNumberFormat="1" applyFont="1" applyFill="1" applyBorder="1" applyAlignment="1" applyProtection="1">
      <alignment vertical="center"/>
      <protection hidden="1"/>
    </xf>
    <xf numFmtId="44" fontId="39" fillId="9" borderId="18" xfId="0" applyNumberFormat="1" applyFont="1" applyFill="1" applyBorder="1" applyAlignment="1" applyProtection="1">
      <alignment vertical="center"/>
      <protection hidden="1"/>
    </xf>
    <xf numFmtId="44" fontId="37"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5" xfId="0" applyNumberFormat="1" applyFont="1" applyFill="1" applyBorder="1" applyAlignment="1" applyProtection="1">
      <alignment wrapText="1"/>
      <protection hidden="1"/>
    </xf>
    <xf numFmtId="10" fontId="13" fillId="8" borderId="35"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4" xfId="0" applyNumberFormat="1" applyFont="1" applyFill="1" applyBorder="1" applyProtection="1">
      <protection hidden="1"/>
    </xf>
    <xf numFmtId="0" fontId="13" fillId="8" borderId="9" xfId="0" applyFont="1" applyFill="1" applyBorder="1" applyProtection="1">
      <protection hidden="1"/>
    </xf>
    <xf numFmtId="0" fontId="0" fillId="0" borderId="0" xfId="0" quotePrefix="1"/>
    <xf numFmtId="0" fontId="3" fillId="0" borderId="0" xfId="0" applyFont="1" applyProtection="1">
      <protection hidden="1"/>
    </xf>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0" fontId="13" fillId="9" borderId="21" xfId="0" applyFont="1" applyFill="1" applyBorder="1"/>
    <xf numFmtId="44" fontId="13" fillId="9" borderId="38" xfId="0" applyNumberFormat="1" applyFont="1" applyFill="1" applyBorder="1" applyProtection="1">
      <protection hidden="1"/>
    </xf>
    <xf numFmtId="44" fontId="13" fillId="9" borderId="20" xfId="0" applyNumberFormat="1" applyFont="1" applyFill="1" applyBorder="1" applyProtection="1">
      <protection hidden="1"/>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20" xfId="0" applyFont="1" applyFill="1" applyBorder="1" applyAlignment="1" applyProtection="1">
      <alignment horizontal="left" wrapText="1"/>
      <protection locked="0"/>
    </xf>
    <xf numFmtId="0" fontId="3" fillId="7" borderId="13" xfId="0" applyFont="1" applyFill="1" applyBorder="1" applyAlignment="1" applyProtection="1">
      <alignment horizontal="left" wrapText="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 fontId="18" fillId="0" borderId="37" xfId="3" applyNumberFormat="1" applyFont="1" applyBorder="1" applyAlignment="1" applyProtection="1">
      <alignment horizontal="right" indent="1"/>
      <protection locked="0"/>
    </xf>
    <xf numFmtId="0" fontId="18" fillId="0" borderId="37"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7" xfId="0" applyFont="1" applyFill="1" applyBorder="1" applyProtection="1">
      <protection locked="0"/>
    </xf>
    <xf numFmtId="0" fontId="5" fillId="7" borderId="38" xfId="0" applyFont="1" applyFill="1" applyBorder="1" applyProtection="1">
      <protection locked="0"/>
    </xf>
    <xf numFmtId="44" fontId="5" fillId="7" borderId="38" xfId="0" applyNumberFormat="1" applyFont="1" applyFill="1" applyBorder="1" applyProtection="1">
      <protection locked="0"/>
    </xf>
    <xf numFmtId="0" fontId="5" fillId="7" borderId="37" xfId="0" applyFont="1" applyFill="1" applyBorder="1" applyProtection="1">
      <protection locked="0"/>
    </xf>
    <xf numFmtId="166" fontId="5" fillId="7" borderId="38" xfId="6" applyNumberFormat="1" applyFont="1" applyFill="1" applyBorder="1" applyProtection="1">
      <protection locked="0"/>
    </xf>
    <xf numFmtId="0" fontId="3" fillId="7" borderId="38" xfId="0" applyFont="1" applyFill="1" applyBorder="1" applyAlignment="1" applyProtection="1">
      <alignment horizontal="left" wrapText="1"/>
      <protection locked="0"/>
    </xf>
    <xf numFmtId="0" fontId="3" fillId="7" borderId="37" xfId="0" applyFont="1" applyFill="1" applyBorder="1" applyAlignment="1" applyProtection="1">
      <alignment horizontal="left" wrapText="1"/>
      <protection locked="0"/>
    </xf>
    <xf numFmtId="0" fontId="5" fillId="7" borderId="38" xfId="0" applyFont="1" applyFill="1" applyBorder="1" applyAlignment="1" applyProtection="1">
      <alignment wrapText="1"/>
      <protection locked="0"/>
    </xf>
    <xf numFmtId="44" fontId="5" fillId="7" borderId="38" xfId="1" applyFont="1" applyFill="1" applyBorder="1" applyProtection="1">
      <protection locked="0"/>
    </xf>
    <xf numFmtId="10" fontId="5" fillId="7" borderId="38" xfId="2" applyNumberFormat="1" applyFont="1" applyFill="1" applyBorder="1" applyProtection="1">
      <protection locked="0"/>
    </xf>
    <xf numFmtId="0" fontId="13" fillId="9" borderId="39" xfId="0" applyFont="1" applyFill="1" applyBorder="1"/>
    <xf numFmtId="0" fontId="13" fillId="9" borderId="40" xfId="0" applyFont="1" applyFill="1" applyBorder="1" applyAlignment="1">
      <alignment wrapText="1"/>
    </xf>
    <xf numFmtId="0" fontId="13" fillId="9" borderId="40" xfId="0" applyFont="1" applyFill="1" applyBorder="1"/>
    <xf numFmtId="0" fontId="13" fillId="9" borderId="39" xfId="0" applyFont="1" applyFill="1" applyBorder="1" applyAlignment="1">
      <alignment wrapText="1"/>
    </xf>
    <xf numFmtId="0" fontId="13" fillId="8" borderId="39" xfId="0" applyFont="1" applyFill="1" applyBorder="1"/>
    <xf numFmtId="0" fontId="13" fillId="8" borderId="40" xfId="0" applyFont="1" applyFill="1" applyBorder="1" applyAlignment="1">
      <alignment wrapText="1"/>
    </xf>
    <xf numFmtId="0" fontId="13" fillId="8" borderId="40" xfId="0" applyFont="1" applyFill="1" applyBorder="1"/>
    <xf numFmtId="0" fontId="13" fillId="8" borderId="39" xfId="0" applyFont="1" applyFill="1" applyBorder="1" applyAlignment="1">
      <alignment wrapText="1"/>
    </xf>
    <xf numFmtId="0" fontId="5" fillId="6" borderId="37" xfId="0" applyFont="1" applyFill="1" applyBorder="1" applyProtection="1">
      <protection locked="0"/>
    </xf>
    <xf numFmtId="0" fontId="6" fillId="0" borderId="0" xfId="3"/>
    <xf numFmtId="0" fontId="5" fillId="7" borderId="41" xfId="0" applyFont="1" applyFill="1" applyBorder="1" applyProtection="1">
      <protection locked="0"/>
    </xf>
    <xf numFmtId="0" fontId="13" fillId="10" borderId="12" xfId="0" applyFont="1" applyFill="1" applyBorder="1" applyAlignment="1">
      <alignment wrapText="1"/>
    </xf>
    <xf numFmtId="44" fontId="5" fillId="7" borderId="12" xfId="0" applyNumberFormat="1" applyFont="1" applyFill="1" applyBorder="1" applyProtection="1">
      <protection hidden="1"/>
    </xf>
    <xf numFmtId="44" fontId="5" fillId="7" borderId="31" xfId="0" applyNumberFormat="1" applyFont="1" applyFill="1" applyBorder="1" applyProtection="1">
      <protection hidden="1"/>
    </xf>
    <xf numFmtId="0" fontId="13" fillId="8" borderId="9" xfId="0" applyFont="1" applyFill="1" applyBorder="1" applyAlignment="1" applyProtection="1">
      <alignment wrapText="1"/>
      <protection hidden="1"/>
    </xf>
    <xf numFmtId="0" fontId="15" fillId="0" borderId="0" xfId="3" applyFont="1" applyProtection="1">
      <protection hidden="1"/>
    </xf>
    <xf numFmtId="0" fontId="16" fillId="0" borderId="0" xfId="0" applyFont="1" applyProtection="1">
      <protection hidden="1"/>
    </xf>
    <xf numFmtId="0" fontId="36" fillId="0" borderId="0" xfId="0" applyFont="1" applyProtection="1">
      <protection hidden="1"/>
    </xf>
    <xf numFmtId="1" fontId="3" fillId="7" borderId="37" xfId="3" applyNumberFormat="1" applyFont="1" applyFill="1" applyBorder="1" applyAlignment="1">
      <alignment horizontal="left" vertical="top" wrapText="1" indent="1"/>
    </xf>
    <xf numFmtId="0" fontId="3" fillId="7" borderId="37" xfId="3" applyFont="1" applyFill="1" applyBorder="1" applyAlignment="1">
      <alignment horizontal="left" vertical="top" wrapText="1"/>
    </xf>
    <xf numFmtId="0" fontId="17" fillId="2" borderId="0" xfId="3" applyFont="1" applyFill="1" applyAlignment="1">
      <alignment vertical="center"/>
    </xf>
    <xf numFmtId="165" fontId="24" fillId="8" borderId="0" xfId="0" applyNumberFormat="1" applyFont="1" applyFill="1" applyProtection="1">
      <protection hidden="1"/>
    </xf>
    <xf numFmtId="1" fontId="5" fillId="7" borderId="38" xfId="0" applyNumberFormat="1" applyFont="1" applyFill="1" applyBorder="1" applyProtection="1">
      <protection locked="0"/>
    </xf>
    <xf numFmtId="1" fontId="5" fillId="7" borderId="20" xfId="0" applyNumberFormat="1" applyFont="1" applyFill="1" applyBorder="1" applyProtection="1">
      <protection locked="0"/>
    </xf>
    <xf numFmtId="1" fontId="5" fillId="7" borderId="25" xfId="0" applyNumberFormat="1" applyFont="1" applyFill="1" applyBorder="1" applyProtection="1">
      <protection locked="0"/>
    </xf>
    <xf numFmtId="44" fontId="3" fillId="7" borderId="25" xfId="0" applyNumberFormat="1" applyFont="1" applyFill="1" applyBorder="1" applyProtection="1">
      <protection locked="0"/>
    </xf>
    <xf numFmtId="1" fontId="3" fillId="7" borderId="25" xfId="0" applyNumberFormat="1" applyFont="1" applyFill="1" applyBorder="1" applyProtection="1">
      <protection locked="0"/>
    </xf>
    <xf numFmtId="1" fontId="13" fillId="9" borderId="29" xfId="0" applyNumberFormat="1" applyFont="1" applyFill="1" applyBorder="1"/>
    <xf numFmtId="0" fontId="42" fillId="0" borderId="0" xfId="0" applyFont="1"/>
    <xf numFmtId="43" fontId="5" fillId="6" borderId="27" xfId="0" applyNumberFormat="1" applyFont="1" applyFill="1" applyBorder="1" applyProtection="1">
      <protection locked="0" hidden="1"/>
    </xf>
    <xf numFmtId="43" fontId="5" fillId="6" borderId="14" xfId="0" applyNumberFormat="1" applyFont="1" applyFill="1" applyBorder="1" applyProtection="1">
      <protection locked="0" hidden="1"/>
    </xf>
    <xf numFmtId="0" fontId="13" fillId="9" borderId="37" xfId="0" applyFont="1" applyFill="1" applyBorder="1" applyProtection="1">
      <protection hidden="1"/>
    </xf>
    <xf numFmtId="0" fontId="13" fillId="9" borderId="13" xfId="0" applyFont="1" applyFill="1" applyBorder="1" applyProtection="1">
      <protection hidden="1"/>
    </xf>
    <xf numFmtId="0" fontId="13" fillId="9" borderId="29" xfId="0" applyFont="1" applyFill="1" applyBorder="1" applyProtection="1">
      <protection hidden="1"/>
    </xf>
    <xf numFmtId="1" fontId="7" fillId="11" borderId="23" xfId="3" applyNumberFormat="1" applyFont="1" applyFill="1" applyBorder="1" applyAlignment="1">
      <alignment horizontal="left" vertical="top" wrapText="1"/>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2" fillId="4" borderId="0" xfId="0" applyFont="1" applyFill="1" applyAlignment="1">
      <alignment horizontal="center"/>
    </xf>
    <xf numFmtId="0" fontId="25" fillId="5" borderId="0" xfId="0" applyFont="1" applyFill="1" applyAlignment="1" applyProtection="1">
      <alignment horizontal="left" vertical="top" wrapText="1"/>
      <protection hidden="1"/>
    </xf>
    <xf numFmtId="0" fontId="33" fillId="5" borderId="0" xfId="0" quotePrefix="1" applyFont="1" applyFill="1" applyAlignment="1">
      <alignment horizontal="left" vertical="top" wrapText="1"/>
    </xf>
    <xf numFmtId="0" fontId="34" fillId="0" borderId="0" xfId="0" applyFont="1" applyAlignment="1">
      <alignment horizontal="center" vertical="top" wrapText="1"/>
    </xf>
    <xf numFmtId="0" fontId="23" fillId="3" borderId="0" xfId="0" applyFont="1" applyFill="1" applyAlignment="1" applyProtection="1">
      <alignment horizontal="left"/>
      <protection locked="0"/>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top" wrapText="1"/>
      <protection hidden="1"/>
    </xf>
  </cellXfs>
  <cellStyles count="7">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480">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ont>
        <color theme="0" tint="-0.14996795556505021"/>
      </font>
      <fill>
        <patternFill>
          <bgColor theme="0" tint="-4.9989318521683403E-2"/>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fill>
        <patternFill patternType="none">
          <fgColor indexed="64"/>
          <bgColor auto="1"/>
        </patternFill>
      </fill>
      <protection locked="0" hidden="0"/>
    </dxf>
    <dxf>
      <border>
        <bottom style="thick">
          <color theme="0"/>
        </bottom>
      </border>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152399</xdr:colOff>
      <xdr:row>4</xdr:row>
      <xdr:rowOff>38100</xdr:rowOff>
    </xdr:from>
    <xdr:to>
      <xdr:col>2</xdr:col>
      <xdr:colOff>10226040</xdr:colOff>
      <xdr:row>15</xdr:row>
      <xdr:rowOff>1904999</xdr:rowOff>
    </xdr:to>
    <xdr:sp macro="" textlink="">
      <xdr:nvSpPr>
        <xdr:cNvPr id="2" name="Tekstvak 1">
          <a:extLst>
            <a:ext uri="{FF2B5EF4-FFF2-40B4-BE49-F238E27FC236}">
              <a16:creationId xmlns:a16="http://schemas.microsoft.com/office/drawing/2014/main" id="{A02E3DE6-EA0B-48B7-A8D2-349C9D8E2B75}"/>
            </a:ext>
          </a:extLst>
        </xdr:cNvPr>
        <xdr:cNvSpPr txBox="1"/>
      </xdr:nvSpPr>
      <xdr:spPr>
        <a:xfrm>
          <a:off x="152399" y="868680"/>
          <a:ext cx="13441681" cy="387857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Introductie</a:t>
          </a:r>
        </a:p>
        <a:p>
          <a:pPr algn="l"/>
          <a:r>
            <a:rPr lang="nl-NL" sz="1050">
              <a:solidFill>
                <a:schemeClr val="tx1">
                  <a:lumMod val="75000"/>
                  <a:lumOff val="25000"/>
                </a:schemeClr>
              </a:solidFill>
              <a:latin typeface="Trebuchet MS" panose="020B0603020202020204" pitchFamily="34" charset="0"/>
            </a:rPr>
            <a:t>Dit begrotingsformat</a:t>
          </a:r>
          <a:r>
            <a:rPr lang="nl-NL" sz="1050" baseline="0">
              <a:solidFill>
                <a:schemeClr val="tx1">
                  <a:lumMod val="75000"/>
                  <a:lumOff val="25000"/>
                </a:schemeClr>
              </a:solidFill>
              <a:latin typeface="Trebuchet MS" panose="020B0603020202020204" pitchFamily="34" charset="0"/>
            </a:rPr>
            <a:t> ondersteunt u bij het aanvragen </a:t>
          </a:r>
          <a:r>
            <a:rPr lang="nl-NL" sz="1050">
              <a:solidFill>
                <a:schemeClr val="tx1">
                  <a:lumMod val="75000"/>
                  <a:lumOff val="25000"/>
                </a:schemeClr>
              </a:solidFill>
              <a:latin typeface="Trebuchet MS" panose="020B0603020202020204" pitchFamily="34" charset="0"/>
            </a:rPr>
            <a:t>van subsidie. Het</a:t>
          </a:r>
          <a:r>
            <a:rPr lang="nl-NL" sz="1050" baseline="0">
              <a:solidFill>
                <a:schemeClr val="tx1">
                  <a:lumMod val="75000"/>
                  <a:lumOff val="25000"/>
                </a:schemeClr>
              </a:solidFill>
              <a:latin typeface="Trebuchet MS" panose="020B0603020202020204" pitchFamily="34" charset="0"/>
            </a:rPr>
            <a:t> ingevulde format geeft per partner inzicht in de kosten, financiering en staatssteunoplossing zoals u die voorstelt. Wij adviseren u dit format te gebruiken, omdat de ervaring leert dat dit het aantal vragen in de technische toets vermindert. Hiermee verkort de doorlooptijd van het aanvraagtraject. Het is van belang dat de gegevens uit deze begroting overeenkomen met de gegevens die u invult in het webportaal bij indiening van de aanvraag. </a:t>
          </a:r>
        </a:p>
        <a:p>
          <a:endParaRPr lang="nl-NL" sz="1050" baseline="0">
            <a:solidFill>
              <a:schemeClr val="tx1">
                <a:lumMod val="75000"/>
                <a:lumOff val="25000"/>
              </a:schemeClr>
            </a:solidFill>
            <a:latin typeface="Trebuchet MS" panose="020B0603020202020204" pitchFamily="34" charset="0"/>
          </a:endParaRPr>
        </a:p>
        <a:p>
          <a:r>
            <a:rPr lang="nl-NL" sz="1050" baseline="0">
              <a:solidFill>
                <a:schemeClr val="tx1">
                  <a:lumMod val="75000"/>
                  <a:lumOff val="25000"/>
                </a:schemeClr>
              </a:solidFill>
              <a:latin typeface="Trebuchet MS" panose="020B0603020202020204" pitchFamily="34" charset="0"/>
            </a:rPr>
            <a:t>Op de tabbladen zijn toelichtingen aanwezig en kunt u op basis van </a:t>
          </a:r>
          <a:r>
            <a:rPr lang="nl-NL" sz="1050">
              <a:solidFill>
                <a:schemeClr val="tx1">
                  <a:lumMod val="75000"/>
                  <a:lumOff val="25000"/>
                </a:schemeClr>
              </a:solidFill>
              <a:latin typeface="Trebuchet MS" panose="020B0603020202020204" pitchFamily="34" charset="0"/>
            </a:rPr>
            <a:t>de kleurenlegenda zien welke</a:t>
          </a:r>
          <a:r>
            <a:rPr lang="nl-NL" sz="1050" baseline="0">
              <a:solidFill>
                <a:schemeClr val="tx1">
                  <a:lumMod val="75000"/>
                  <a:lumOff val="25000"/>
                </a:schemeClr>
              </a:solidFill>
              <a:latin typeface="Trebuchet MS" panose="020B0603020202020204" pitchFamily="34" charset="0"/>
            </a:rPr>
            <a:t> velden u handmatig moet invoeren, welke velden u kunt vullen met een keuzelijst en welke velden automatisch worden berekend.</a:t>
          </a:r>
          <a:br>
            <a:rPr lang="nl-NL" sz="1050" baseline="0">
              <a:solidFill>
                <a:schemeClr val="tx1">
                  <a:lumMod val="75000"/>
                  <a:lumOff val="25000"/>
                </a:schemeClr>
              </a:solidFill>
              <a:latin typeface="Trebuchet MS" panose="020B0603020202020204" pitchFamily="34" charset="0"/>
            </a:rPr>
          </a:br>
          <a:br>
            <a:rPr lang="nl-NL" sz="1050" baseline="0">
              <a:solidFill>
                <a:schemeClr val="tx1">
                  <a:lumMod val="75000"/>
                  <a:lumOff val="25000"/>
                </a:schemeClr>
              </a:solidFill>
              <a:latin typeface="Trebuchet MS" panose="020B0603020202020204" pitchFamily="34" charset="0"/>
            </a:rPr>
          </a:br>
          <a:r>
            <a:rPr lang="nl-NL" sz="1050" b="1" baseline="0">
              <a:solidFill>
                <a:schemeClr val="tx1">
                  <a:lumMod val="75000"/>
                  <a:lumOff val="25000"/>
                </a:schemeClr>
              </a:solidFill>
              <a:latin typeface="Trebuchet MS" panose="020B0603020202020204" pitchFamily="34" charset="0"/>
            </a:rPr>
            <a:t>Stappenplan voor invullen format</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1) Lees tabblad 'Instructie' door.</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2)</a:t>
          </a:r>
          <a:r>
            <a:rPr lang="nl-NL" sz="1050" baseline="0">
              <a:solidFill>
                <a:schemeClr val="tx1">
                  <a:lumMod val="75000"/>
                  <a:lumOff val="25000"/>
                </a:schemeClr>
              </a:solidFill>
              <a:latin typeface="Trebuchet MS" panose="020B0603020202020204" pitchFamily="34" charset="0"/>
              <a:ea typeface="+mn-ea"/>
              <a:cs typeface="+mn-cs"/>
            </a:rPr>
            <a:t> Vul in tabblad </a:t>
          </a:r>
          <a:r>
            <a:rPr lang="nl-NL" sz="1050">
              <a:solidFill>
                <a:schemeClr val="tx1">
                  <a:lumMod val="75000"/>
                  <a:lumOff val="25000"/>
                </a:schemeClr>
              </a:solidFill>
              <a:latin typeface="Trebuchet MS" panose="020B0603020202020204" pitchFamily="34" charset="0"/>
              <a:ea typeface="+mn-ea"/>
              <a:cs typeface="+mn-cs"/>
            </a:rPr>
            <a:t>'Projectinformatie</a:t>
          </a:r>
          <a:r>
            <a:rPr lang="nl-NL" sz="1050" baseline="0">
              <a:solidFill>
                <a:schemeClr val="tx1">
                  <a:lumMod val="75000"/>
                  <a:lumOff val="25000"/>
                </a:schemeClr>
              </a:solidFill>
              <a:latin typeface="Trebuchet MS" panose="020B0603020202020204" pitchFamily="34" charset="0"/>
              <a:ea typeface="+mn-ea"/>
              <a:cs typeface="+mn-cs"/>
            </a:rPr>
            <a:t>' de projectnaam en de werkpakketten in.</a:t>
          </a:r>
        </a:p>
        <a:p>
          <a:r>
            <a:rPr lang="nl-NL" sz="1050" baseline="0">
              <a:solidFill>
                <a:schemeClr val="tx1">
                  <a:lumMod val="75000"/>
                  <a:lumOff val="25000"/>
                </a:schemeClr>
              </a:solidFill>
              <a:latin typeface="Trebuchet MS" panose="020B0603020202020204" pitchFamily="34" charset="0"/>
              <a:ea typeface="+mn-ea"/>
              <a:cs typeface="+mn-cs"/>
            </a:rPr>
            <a:t>3) Vul per projectpartner een eigen tabblad in (voor de penvoerder is het tabblad 'penvoerder' bedoeld, de overige partners hebben de tabbladen beginnend met 'PP'). Er is ruimte voor maximaal twintig projectpartners, lichtgroene tabbladen die u niet nodig heeft kunt u leeg laten. Nadat bovenaan het tabblad partnergegevens zijn ingevuld, komen op basis van de ingevulde projectinformatie (zie stap 2) de tabellen in beeld die van toepassing zijn. Vul de van toepassing zijnde kostensoorten (de 'kostenbegroting invoertabellen') in, samen met de financieringstabel en staatssteunanalyse. </a:t>
          </a:r>
          <a:r>
            <a:rPr lang="nl-NL" sz="1050" u="sng" baseline="0">
              <a:solidFill>
                <a:schemeClr val="tx1">
                  <a:lumMod val="75000"/>
                  <a:lumOff val="25000"/>
                </a:schemeClr>
              </a:solidFill>
              <a:latin typeface="Trebuchet MS" panose="020B0603020202020204" pitchFamily="34" charset="0"/>
              <a:ea typeface="+mn-ea"/>
              <a:cs typeface="+mn-cs"/>
            </a:rPr>
            <a:t>Let op</a:t>
          </a:r>
          <a:r>
            <a:rPr lang="nl-NL" sz="1050" baseline="0">
              <a:solidFill>
                <a:schemeClr val="tx1">
                  <a:lumMod val="75000"/>
                  <a:lumOff val="25000"/>
                </a:schemeClr>
              </a:solidFill>
              <a:latin typeface="Trebuchet MS" panose="020B0603020202020204" pitchFamily="34" charset="0"/>
              <a:ea typeface="+mn-ea"/>
              <a:cs typeface="+mn-cs"/>
            </a:rPr>
            <a:t>: scroll volledig door naar onderen, zodat u alle benodigde gegevens invult!</a:t>
          </a:r>
        </a:p>
        <a:p>
          <a:r>
            <a:rPr lang="nl-NL" sz="1050" baseline="0">
              <a:solidFill>
                <a:schemeClr val="tx1">
                  <a:lumMod val="75000"/>
                  <a:lumOff val="25000"/>
                </a:schemeClr>
              </a:solidFill>
              <a:latin typeface="Trebuchet MS" panose="020B0603020202020204" pitchFamily="34" charset="0"/>
              <a:ea typeface="+mn-ea"/>
              <a:cs typeface="+mn-cs"/>
            </a:rPr>
            <a:t>4) De tabbladen 'Totale begroting' en 'Totale financiering'  geven op projectniveau de totaaloverzichten. Deze tabbladen worden automatisch gevuld op basis van de ingevulde gegevens bij tabblad 'Projectinformatie' en de tabbladen per partner. U hoeft op deze tabbladen zelf niets in te vullen.</a:t>
          </a:r>
        </a:p>
        <a:p>
          <a:r>
            <a:rPr lang="nl-NL" sz="1050" baseline="0">
              <a:solidFill>
                <a:schemeClr val="tx1">
                  <a:lumMod val="75000"/>
                  <a:lumOff val="25000"/>
                </a:schemeClr>
              </a:solidFill>
              <a:latin typeface="Trebuchet MS" panose="020B0603020202020204" pitchFamily="34" charset="0"/>
              <a:ea typeface="+mn-ea"/>
              <a:cs typeface="+mn-cs"/>
            </a:rPr>
            <a:t>5) Check in tabblad 'Totale financiering' of de financiering sluitend is (staat aangegeven).</a:t>
          </a:r>
        </a:p>
        <a:p>
          <a:endParaRPr lang="nl-NL" sz="1050" b="1" baseline="0">
            <a:solidFill>
              <a:schemeClr val="tx1">
                <a:lumMod val="75000"/>
                <a:lumOff val="25000"/>
              </a:schemeClr>
            </a:solidFill>
            <a:latin typeface="Trebuchet MS" panose="020B0603020202020204" pitchFamily="34" charset="0"/>
          </a:endParaRPr>
        </a:p>
        <a:p>
          <a:r>
            <a:rPr lang="nl-NL" sz="1050" b="1" baseline="0">
              <a:solidFill>
                <a:srgbClr val="C00000"/>
              </a:solidFill>
              <a:latin typeface="Trebuchet MS" panose="020B0603020202020204" pitchFamily="34" charset="0"/>
            </a:rPr>
            <a:t>Disclaimer</a:t>
          </a:r>
          <a:endParaRPr lang="nl-NL" sz="1050" baseline="0">
            <a:solidFill>
              <a:srgbClr val="C00000"/>
            </a:solidFill>
            <a:latin typeface="Trebuchet MS" panose="020B0603020202020204" pitchFamily="34" charset="0"/>
          </a:endParaRPr>
        </a:p>
        <a:p>
          <a:r>
            <a:rPr lang="nl-NL" sz="1050" u="none" baseline="0">
              <a:solidFill>
                <a:srgbClr val="C0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050" u="none" baseline="0">
            <a:solidFill>
              <a:srgbClr val="FF0000"/>
            </a:solidFill>
          </a:endParaRPr>
        </a:p>
        <a:p>
          <a:endParaRPr lang="nl-NL" sz="1100"/>
        </a:p>
        <a:p>
          <a:endParaRPr lang="nl-NL" sz="1100"/>
        </a:p>
        <a:p>
          <a:endParaRPr lang="nl-NL" sz="1100"/>
        </a:p>
      </xdr:txBody>
    </xdr:sp>
    <xdr:clientData/>
  </xdr:twoCellAnchor>
  <xdr:twoCellAnchor>
    <xdr:from>
      <xdr:col>1</xdr:col>
      <xdr:colOff>0</xdr:colOff>
      <xdr:row>32</xdr:row>
      <xdr:rowOff>9525</xdr:rowOff>
    </xdr:from>
    <xdr:to>
      <xdr:col>3</xdr:col>
      <xdr:colOff>28575</xdr:colOff>
      <xdr:row>40</xdr:row>
      <xdr:rowOff>180975</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09550" y="13258800"/>
          <a:ext cx="13382625" cy="17145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a:endParaRPr lang="nl-NL" sz="1050" baseline="0">
            <a:solidFill>
              <a:schemeClr val="tx1">
                <a:lumMod val="75000"/>
                <a:lumOff val="25000"/>
              </a:schemeClr>
            </a:solidFill>
            <a:latin typeface="Trebuchet MS" panose="020B0603020202020204" pitchFamily="34" charset="0"/>
          </a:endParaRPr>
        </a:p>
        <a:p>
          <a:pPr algn="l"/>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9144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6334125</xdr:colOff>
      <xdr:row>0</xdr:row>
      <xdr:rowOff>0</xdr:rowOff>
    </xdr:from>
    <xdr:to>
      <xdr:col>2</xdr:col>
      <xdr:colOff>10115551</xdr:colOff>
      <xdr:row>3</xdr:row>
      <xdr:rowOff>80332</xdr:rowOff>
    </xdr:to>
    <xdr:pic>
      <xdr:nvPicPr>
        <xdr:cNvPr id="5" name="Afbeelding 4" descr="Logo Europese Unie - Medegefinancierd door de Europese Unie">
          <a:extLst>
            <a:ext uri="{FF2B5EF4-FFF2-40B4-BE49-F238E27FC236}">
              <a16:creationId xmlns:a16="http://schemas.microsoft.com/office/drawing/2014/main" id="{5DA86486-84AB-453A-BCB9-B13A2DAF8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5" y="0"/>
          <a:ext cx="3781426" cy="7280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F481DF-A257-4C51-B5F9-DF08A676F50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F8FE584-DF33-4AFE-9459-673CA19D80E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FE48A90-1E64-4588-8CC6-E1E8A068405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98FE30E-1097-456F-92A8-260746DA90E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02D5C39-656E-422D-AD25-5CC8EFFD4B5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71E7D8AD-EB9A-4519-BCD3-8F9B2C4193C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0A2CD1A-40F2-466E-AFB9-432E3AB5D50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10DDBCB-D60C-44B2-8C80-2AB899339DA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66C4CFE-FC91-42E1-AAA7-6B49658AA36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83C3526-F3F1-4923-88DA-6CBFC120A46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25</xdr:row>
      <xdr:rowOff>180974</xdr:rowOff>
    </xdr:from>
    <xdr:to>
      <xdr:col>6</xdr:col>
      <xdr:colOff>1181101</xdr:colOff>
      <xdr:row>35</xdr:row>
      <xdr:rowOff>9525</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457824"/>
          <a:ext cx="11306175" cy="1733551"/>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r>
            <a:rPr lang="nl-NL" sz="1100">
              <a:solidFill>
                <a:schemeClr val="dk1"/>
              </a:solidFill>
              <a:effectLst/>
              <a:latin typeface="+mn-lt"/>
              <a:ea typeface="+mn-ea"/>
              <a:cs typeface="+mn-cs"/>
            </a:rPr>
            <a:t>Voor het opstellen van de projectbegroting van subsidieaanvragen in het</a:t>
          </a:r>
          <a:r>
            <a:rPr lang="nl-NL" sz="1100" baseline="0">
              <a:solidFill>
                <a:schemeClr val="dk1"/>
              </a:solidFill>
              <a:effectLst/>
              <a:latin typeface="+mn-lt"/>
              <a:ea typeface="+mn-ea"/>
              <a:cs typeface="+mn-cs"/>
            </a:rPr>
            <a:t> kader van GLB kunt u als aanvrager(s) </a:t>
          </a:r>
          <a:r>
            <a:rPr lang="nl-NL" sz="1100">
              <a:solidFill>
                <a:schemeClr val="dk1"/>
              </a:solidFill>
              <a:effectLst/>
              <a:latin typeface="+mn-lt"/>
              <a:ea typeface="+mn-ea"/>
              <a:cs typeface="+mn-cs"/>
            </a:rPr>
            <a:t>kiezen uit drie begrotingsopties. De optiekeuze geldt voor het hele project en heeft invloed op de kostensoorten die de projectpartners kunnen hanteren: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Optie 1: 	Subsidiabele kosten zonder vereenvoudigde kostenoptie;</a:t>
          </a:r>
        </a:p>
        <a:p>
          <a:r>
            <a:rPr lang="nl-NL" sz="1100">
              <a:solidFill>
                <a:schemeClr val="dk1"/>
              </a:solidFill>
              <a:effectLst/>
              <a:latin typeface="+mn-lt"/>
              <a:ea typeface="+mn-ea"/>
              <a:cs typeface="+mn-cs"/>
            </a:rPr>
            <a:t>Optie 2:	Subsidiabele kosten met vereenvoudigde kostenoptie voor overige kosten ;</a:t>
          </a:r>
        </a:p>
        <a:p>
          <a:r>
            <a:rPr lang="nl-NL" sz="1100">
              <a:solidFill>
                <a:schemeClr val="dk1"/>
              </a:solidFill>
              <a:effectLst/>
              <a:latin typeface="+mn-lt"/>
              <a:ea typeface="+mn-ea"/>
              <a:cs typeface="+mn-cs"/>
            </a:rPr>
            <a:t>Optie 3: 	Subsidiabele kosten met vereenvoudigde kostenoptie voor arbeidskosten;</a:t>
          </a:r>
        </a:p>
        <a:p>
          <a:endParaRPr lang="nl-N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De mogelijke</a:t>
          </a:r>
          <a:r>
            <a:rPr lang="nl-NL" sz="1100" baseline="0">
              <a:solidFill>
                <a:schemeClr val="dk1"/>
              </a:solidFill>
              <a:effectLst/>
              <a:latin typeface="+mn-lt"/>
              <a:ea typeface="+mn-ea"/>
              <a:cs typeface="+mn-cs"/>
            </a:rPr>
            <a:t> combinaties van kostensoorten zijn onderstaand per optie weergegeven:</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100">
            <a:solidFill>
              <a:schemeClr val="dk1"/>
            </a:solidFill>
            <a:effectLst/>
            <a:latin typeface="+mn-lt"/>
            <a:ea typeface="+mn-ea"/>
            <a:cs typeface="+mn-cs"/>
          </a:endParaRP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7</xdr:row>
      <xdr:rowOff>152400</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68075" cy="78104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171450</xdr:colOff>
      <xdr:row>23</xdr:row>
      <xdr:rowOff>138642</xdr:rowOff>
    </xdr:from>
    <xdr:to>
      <xdr:col>5</xdr:col>
      <xdr:colOff>1143000</xdr:colOff>
      <xdr:row>25</xdr:row>
      <xdr:rowOff>161925</xdr:rowOff>
    </xdr:to>
    <xdr:sp macro="" textlink="">
      <xdr:nvSpPr>
        <xdr:cNvPr id="8" name="Vrije vorm: vorm 7">
          <a:extLst>
            <a:ext uri="{FF2B5EF4-FFF2-40B4-BE49-F238E27FC236}">
              <a16:creationId xmlns:a16="http://schemas.microsoft.com/office/drawing/2014/main" id="{E0DCC17B-4C5A-4438-9933-05D852BD6787}"/>
            </a:ext>
            <a:ext uri="{C183D7F6-B498-43B3-948B-1728B52AA6E4}">
              <adec:decorative xmlns:adec="http://schemas.microsoft.com/office/drawing/2017/decorative" val="1"/>
            </a:ext>
          </a:extLst>
        </xdr:cNvPr>
        <xdr:cNvSpPr/>
      </xdr:nvSpPr>
      <xdr:spPr>
        <a:xfrm>
          <a:off x="8772525" y="4853517"/>
          <a:ext cx="971550" cy="528108"/>
        </a:xfrm>
        <a:custGeom>
          <a:avLst/>
          <a:gdLst>
            <a:gd name="connsiteX0" fmla="*/ 0 w 971550"/>
            <a:gd name="connsiteY0" fmla="*/ 4233 h 528108"/>
            <a:gd name="connsiteX1" fmla="*/ 608353 w 971550"/>
            <a:gd name="connsiteY1" fmla="*/ 42333 h 528108"/>
            <a:gd name="connsiteX2" fmla="*/ 907990 w 971550"/>
            <a:gd name="connsiteY2" fmla="*/ 309033 h 528108"/>
            <a:gd name="connsiteX3" fmla="*/ 971550 w 971550"/>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971550" h="528108" extrusionOk="0">
              <a:moveTo>
                <a:pt x="0" y="4233"/>
              </a:moveTo>
              <a:cubicBezTo>
                <a:pt x="227362" y="-8336"/>
                <a:pt x="448162" y="-22126"/>
                <a:pt x="608353" y="42333"/>
              </a:cubicBezTo>
              <a:cubicBezTo>
                <a:pt x="761092" y="109632"/>
                <a:pt x="858927" y="227315"/>
                <a:pt x="907990" y="309033"/>
              </a:cubicBezTo>
              <a:cubicBezTo>
                <a:pt x="960008" y="391872"/>
                <a:pt x="961575" y="458033"/>
                <a:pt x="971550" y="52810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9DC082-B0A7-4349-A487-629071E065D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8D2DA7-577F-4CB7-B798-C84A5DEEED5E}"/>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79B726-4F91-4019-A1B3-A4712D003A30}"/>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5795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B6154DA3-6555-4426-989B-9F4C73B31C30}"/>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BA238982-CE06-4465-9974-C5424F0B390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23D23B13-F255-4D99-8739-940AA195DB43}"/>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9585EED-8D1B-45ED-9E0C-F0BEAC5E27D5}"/>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95FE145-FFF4-43CF-B21E-C27CAF802AC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6C64D2EC-6385-4D4F-88D8-13DB4A27A42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9:C19" totalsRowShown="0" headerRowDxfId="479" dataDxfId="477" headerRowBorderDxfId="478">
  <tableColumns count="2">
    <tableColumn id="1" xr3:uid="{95532D70-453C-407A-81D3-F246B7D197EE}" name="Werkpakketnummer" dataDxfId="476" dataCellStyle="Standaard 2"/>
    <tableColumn id="2" xr3:uid="{47FE1DF0-8885-4122-BEF9-C7C645615605}" name="Werkpakketnaam" dataDxfId="475"/>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1" totalsRowShown="0">
  <autoFilter ref="K1:P11" xr:uid="{884D4CBD-2F29-414A-8AC7-283CD7AE50B1}"/>
  <tableColumns count="6">
    <tableColumn id="1" xr3:uid="{820113B4-A6FC-4E9E-917B-7638B2C52F60}" name="Optie 1"/>
    <tableColumn id="2" xr3:uid="{D9EE2809-4D02-4E7A-9564-F22FA8D0564F}" name="Optie 1K"/>
    <tableColumn id="3" xr3:uid="{8D2D508B-ABCD-4113-B901-448AEB0FB7FA}" name="Optie 2" dataDxfId="474"/>
    <tableColumn id="4" xr3:uid="{5DA6E923-448D-4E43-A486-E41B785A6EF7}" name="Optie 2K" dataDxfId="473"/>
    <tableColumn id="5" xr3:uid="{0D650C47-5802-4EA3-9315-AFB8853706B6}" name="Optie 3" dataDxfId="472"/>
    <tableColumn id="6" xr3:uid="{DB508A11-FD8D-4FF4-870B-751FD362640B}" name="Optie 3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2" totalsRowShown="0">
  <autoFilter ref="G1:I12"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471"/>
    <tableColumn id="3" xr3:uid="{C6694730-3D38-42A4-B7A1-DEDA706747BB}" name="Volgorde" dataDxfId="47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0" totalsRowShown="0">
  <autoFilter ref="A1:A20" xr:uid="{03081816-A177-401C-9A48-5CE6A05146FE}"/>
  <sortState xmlns:xlrd2="http://schemas.microsoft.com/office/spreadsheetml/2017/richdata2" ref="A2:A18">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V1:V11" totalsRowShown="0" headerRowDxfId="469" dataDxfId="468">
  <autoFilter ref="V1:V11" xr:uid="{9B650C28-2FAB-4CB2-90DC-5F057D50591B}"/>
  <tableColumns count="1">
    <tableColumn id="1" xr3:uid="{FB9C9853-A4F0-482F-B657-836999968AF4}" name="Nummer en naam werkpakket" dataDxfId="467">
      <calculatedColumnFormula>IF(AND(Projectinformatie!B10="",Projectinformatie!C10="")," ",CONCATENATE(Projectinformatie!B10," - ",Projectinformatie!C10))</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466">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465"/>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codeName="Sheet1">
    <pageSetUpPr fitToPage="1"/>
  </sheetPr>
  <dimension ref="B2:D34"/>
  <sheetViews>
    <sheetView showGridLines="0" tabSelected="1" topLeftCell="A16" zoomScale="110" zoomScaleNormal="110" workbookViewId="0">
      <selection activeCell="B4" sqref="B4"/>
    </sheetView>
  </sheetViews>
  <sheetFormatPr defaultColWidth="8.85546875" defaultRowHeight="15" x14ac:dyDescent="0.25"/>
  <cols>
    <col min="1" max="1" width="3.140625" customWidth="1"/>
    <col min="2" max="2" width="46" customWidth="1"/>
    <col min="3" max="3" width="154.28515625" customWidth="1"/>
  </cols>
  <sheetData>
    <row r="2" spans="2:2" ht="21" x14ac:dyDescent="0.35">
      <c r="B2" s="102" t="s">
        <v>127</v>
      </c>
    </row>
    <row r="3" spans="2:2" x14ac:dyDescent="0.25">
      <c r="B3" s="21" t="s">
        <v>126</v>
      </c>
    </row>
    <row r="16" spans="2:2" ht="160.35" customHeight="1" x14ac:dyDescent="0.25"/>
    <row r="17" spans="2:4" ht="16.5" thickBot="1" x14ac:dyDescent="0.35">
      <c r="B17" s="103" t="s">
        <v>23</v>
      </c>
      <c r="C17" s="103" t="s">
        <v>32</v>
      </c>
      <c r="D17" s="2"/>
    </row>
    <row r="18" spans="2:4" ht="15.75" thickTop="1" x14ac:dyDescent="0.25">
      <c r="B18" s="229" t="s">
        <v>148</v>
      </c>
      <c r="C18" s="229"/>
      <c r="D18" s="2"/>
    </row>
    <row r="19" spans="2:4" ht="75" x14ac:dyDescent="0.25">
      <c r="B19" s="104" t="s">
        <v>149</v>
      </c>
      <c r="C19" s="105" t="s">
        <v>165</v>
      </c>
    </row>
    <row r="20" spans="2:4" ht="45.75" thickBot="1" x14ac:dyDescent="0.3">
      <c r="B20" s="104" t="s">
        <v>24</v>
      </c>
      <c r="C20" s="105" t="s">
        <v>128</v>
      </c>
    </row>
    <row r="21" spans="2:4" ht="35.25" hidden="1" customHeight="1" thickBot="1" x14ac:dyDescent="0.3">
      <c r="B21" s="104" t="s">
        <v>162</v>
      </c>
      <c r="C21" s="105" t="s">
        <v>129</v>
      </c>
    </row>
    <row r="22" spans="2:4" ht="15.75" hidden="1" thickTop="1" x14ac:dyDescent="0.25">
      <c r="B22" s="229" t="s">
        <v>130</v>
      </c>
      <c r="C22" s="229"/>
    </row>
    <row r="23" spans="2:4" ht="75.75" hidden="1" thickBot="1" x14ac:dyDescent="0.3">
      <c r="B23" s="213" t="s">
        <v>131</v>
      </c>
      <c r="C23" s="214" t="s">
        <v>132</v>
      </c>
    </row>
    <row r="24" spans="2:4" ht="15.75" thickTop="1" x14ac:dyDescent="0.25">
      <c r="B24" s="229" t="s">
        <v>143</v>
      </c>
      <c r="C24" s="229"/>
    </row>
    <row r="25" spans="2:4" ht="45.75" thickBot="1" x14ac:dyDescent="0.3">
      <c r="B25" s="104" t="s">
        <v>144</v>
      </c>
      <c r="C25" s="105" t="s">
        <v>145</v>
      </c>
    </row>
    <row r="26" spans="2:4" ht="45.75" hidden="1" thickBot="1" x14ac:dyDescent="0.3">
      <c r="B26" s="104" t="s">
        <v>146</v>
      </c>
      <c r="C26" s="105" t="s">
        <v>147</v>
      </c>
    </row>
    <row r="27" spans="2:4" ht="15.75" thickTop="1" x14ac:dyDescent="0.25">
      <c r="B27" s="229" t="s">
        <v>31</v>
      </c>
      <c r="C27" s="229"/>
    </row>
    <row r="28" spans="2:4" ht="75" x14ac:dyDescent="0.25">
      <c r="B28" s="104" t="s">
        <v>22</v>
      </c>
      <c r="C28" s="105" t="s">
        <v>133</v>
      </c>
    </row>
    <row r="29" spans="2:4" ht="108.75" hidden="1" customHeight="1" x14ac:dyDescent="0.25">
      <c r="B29" s="104" t="s">
        <v>25</v>
      </c>
      <c r="C29" s="106" t="s">
        <v>134</v>
      </c>
    </row>
    <row r="30" spans="2:4" ht="32.1" customHeight="1" x14ac:dyDescent="0.25">
      <c r="B30" s="104" t="s">
        <v>26</v>
      </c>
      <c r="C30" s="105" t="s">
        <v>103</v>
      </c>
    </row>
    <row r="31" spans="2:4" ht="30" hidden="1" x14ac:dyDescent="0.25">
      <c r="B31" s="104" t="s">
        <v>135</v>
      </c>
      <c r="C31" s="105" t="s">
        <v>166</v>
      </c>
    </row>
    <row r="32" spans="2:4" ht="15.75" x14ac:dyDescent="0.3">
      <c r="B32" s="1"/>
      <c r="C32" s="1"/>
    </row>
    <row r="33" spans="2:3" ht="15.75" x14ac:dyDescent="0.3">
      <c r="B33" s="1"/>
      <c r="C33" s="1"/>
    </row>
    <row r="34" spans="2:3" ht="15.75" x14ac:dyDescent="0.3">
      <c r="B34" s="1"/>
      <c r="C34" s="1"/>
    </row>
  </sheetData>
  <sheetProtection sheet="1" objects="1" scenarios="1"/>
  <mergeCells count="4">
    <mergeCell ref="B18:C18"/>
    <mergeCell ref="B27:C27"/>
    <mergeCell ref="B22:C22"/>
    <mergeCell ref="B24:C24"/>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96E6-9E43-45E4-A2AC-79A9B65547E4}">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171</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4"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si="1"/>
        <v>0</v>
      </c>
      <c r="H64"/>
    </row>
    <row r="65" spans="1:8" ht="15.75" customHeight="1" x14ac:dyDescent="0.3">
      <c r="B65" s="173"/>
      <c r="C65" s="86"/>
      <c r="D65" s="218"/>
      <c r="E65" s="166"/>
      <c r="F65" s="164"/>
      <c r="G65" s="160">
        <f t="shared" ref="G65:G76" si="2">IF($A$33=1,$F65*$E65,0)</f>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4"/>
      <c r="C123" s="186"/>
      <c r="D123" s="164"/>
      <c r="E123" s="130">
        <f>IF($A$119=1,$D123*50,0)</f>
        <v>0</v>
      </c>
      <c r="F123" s="1"/>
      <c r="G123" s="7"/>
      <c r="H123" s="8"/>
    </row>
    <row r="124" spans="1:8" ht="15.75" customHeight="1" x14ac:dyDescent="0.3">
      <c r="B124" s="225"/>
      <c r="C124" s="186"/>
      <c r="D124" s="164"/>
      <c r="E124" s="131">
        <f t="shared" ref="E124:E142" si="5">IF($A$119=1,$D124*50,0)</f>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si="5"/>
        <v>0</v>
      </c>
      <c r="F136" s="1"/>
      <c r="G136" s="7"/>
      <c r="H136" s="8"/>
    </row>
    <row r="137" spans="2:9" ht="15.75" customHeight="1" x14ac:dyDescent="0.3">
      <c r="B137" s="225"/>
      <c r="C137" s="186"/>
      <c r="D137" s="164"/>
      <c r="E137" s="131">
        <f t="shared" si="5"/>
        <v>0</v>
      </c>
      <c r="F137" s="1"/>
      <c r="G137" s="7"/>
      <c r="H137" s="8"/>
    </row>
    <row r="138" spans="2:9" ht="15.75" customHeight="1" x14ac:dyDescent="0.3">
      <c r="B138" s="225"/>
      <c r="C138" s="186"/>
      <c r="D138" s="164"/>
      <c r="E138" s="131">
        <f t="shared" si="5"/>
        <v>0</v>
      </c>
      <c r="F138" s="1"/>
      <c r="G138" s="7"/>
      <c r="H138" s="8"/>
    </row>
    <row r="139" spans="2:9" ht="15.75" customHeight="1" x14ac:dyDescent="0.3">
      <c r="B139" s="225"/>
      <c r="C139" s="186"/>
      <c r="D139" s="164"/>
      <c r="E139" s="131">
        <f t="shared" si="5"/>
        <v>0</v>
      </c>
      <c r="F139" s="1"/>
      <c r="G139" s="7"/>
      <c r="H139" s="8"/>
    </row>
    <row r="140" spans="2:9" ht="15.75" customHeight="1" x14ac:dyDescent="0.3">
      <c r="B140" s="225"/>
      <c r="C140" s="186"/>
      <c r="D140" s="164"/>
      <c r="E140" s="131">
        <f t="shared" si="5"/>
        <v>0</v>
      </c>
      <c r="F140" s="1"/>
      <c r="G140" s="7"/>
      <c r="H140" s="8"/>
    </row>
    <row r="141" spans="2:9" ht="15.75" customHeight="1" x14ac:dyDescent="0.3">
      <c r="B141" s="225"/>
      <c r="C141" s="186"/>
      <c r="D141" s="164"/>
      <c r="E141" s="131">
        <f t="shared" si="5"/>
        <v>0</v>
      </c>
      <c r="F141" s="1"/>
      <c r="G141" s="7"/>
      <c r="H141" s="8"/>
    </row>
    <row r="142" spans="2:9" ht="15.75" customHeight="1" thickBot="1" x14ac:dyDescent="0.35">
      <c r="B142" s="225"/>
      <c r="C142" s="186"/>
      <c r="D142" s="164"/>
      <c r="E142" s="131">
        <f t="shared" si="5"/>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6">IF($A$146=1,$D151*43,0)</f>
        <v>0</v>
      </c>
      <c r="F151" s="1"/>
      <c r="G151" s="7"/>
      <c r="H151" s="8"/>
    </row>
    <row r="152" spans="1:9" ht="15.75" customHeight="1" x14ac:dyDescent="0.3">
      <c r="B152" s="225"/>
      <c r="C152" s="186"/>
      <c r="D152" s="164"/>
      <c r="E152" s="131">
        <f t="shared" si="6"/>
        <v>0</v>
      </c>
      <c r="F152" s="1"/>
      <c r="G152" s="7"/>
      <c r="H152" s="8"/>
    </row>
    <row r="153" spans="1:9" ht="15.75" customHeight="1" x14ac:dyDescent="0.3">
      <c r="B153" s="225"/>
      <c r="C153" s="186"/>
      <c r="D153" s="164"/>
      <c r="E153" s="131">
        <f t="shared" si="6"/>
        <v>0</v>
      </c>
      <c r="F153" s="1"/>
      <c r="G153" s="7"/>
      <c r="H153" s="8"/>
    </row>
    <row r="154" spans="1:9" ht="15.75" customHeight="1" x14ac:dyDescent="0.3">
      <c r="B154" s="225"/>
      <c r="C154" s="186"/>
      <c r="D154" s="164"/>
      <c r="E154" s="131">
        <f t="shared" si="6"/>
        <v>0</v>
      </c>
      <c r="F154" s="1"/>
      <c r="G154" s="7"/>
      <c r="H154" s="8"/>
    </row>
    <row r="155" spans="1:9" ht="15.75" customHeight="1" x14ac:dyDescent="0.3">
      <c r="B155" s="225"/>
      <c r="C155" s="186"/>
      <c r="D155" s="164"/>
      <c r="E155" s="131">
        <f t="shared" si="6"/>
        <v>0</v>
      </c>
      <c r="F155" s="1"/>
      <c r="G155" s="7"/>
      <c r="H155" s="8"/>
    </row>
    <row r="156" spans="1:9" ht="15.75" customHeight="1" x14ac:dyDescent="0.3">
      <c r="B156" s="225"/>
      <c r="C156" s="186"/>
      <c r="D156" s="164"/>
      <c r="E156" s="131">
        <f t="shared" si="6"/>
        <v>0</v>
      </c>
      <c r="F156" s="1"/>
      <c r="G156" s="7"/>
      <c r="H156" s="8"/>
    </row>
    <row r="157" spans="1:9" ht="15.75" customHeight="1" x14ac:dyDescent="0.3">
      <c r="B157" s="225"/>
      <c r="C157" s="186"/>
      <c r="D157" s="164"/>
      <c r="E157" s="131">
        <f t="shared" si="6"/>
        <v>0</v>
      </c>
      <c r="F157" s="1"/>
      <c r="G157" s="7"/>
      <c r="H157" s="8"/>
    </row>
    <row r="158" spans="1:9" ht="15.75" customHeight="1" x14ac:dyDescent="0.3">
      <c r="B158" s="225"/>
      <c r="C158" s="186"/>
      <c r="D158" s="164"/>
      <c r="E158" s="131">
        <f t="shared" si="6"/>
        <v>0</v>
      </c>
      <c r="F158" s="1"/>
      <c r="G158" s="7"/>
      <c r="H158" s="8"/>
    </row>
    <row r="159" spans="1:9" ht="15.75" customHeight="1" thickBot="1" x14ac:dyDescent="0.35">
      <c r="B159" s="225"/>
      <c r="C159" s="186"/>
      <c r="D159" s="164"/>
      <c r="E159" s="131">
        <f t="shared" si="6"/>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7">IF($A$163=1,$D167,0)</f>
        <v>0</v>
      </c>
      <c r="F167" s="186"/>
      <c r="G167" s="188"/>
      <c r="H167" s="188"/>
      <c r="I167" s="188"/>
    </row>
    <row r="168" spans="1:9" ht="15.75" customHeight="1" x14ac:dyDescent="0.3">
      <c r="B168" s="161"/>
      <c r="C168" s="86"/>
      <c r="D168" s="187"/>
      <c r="E168" s="160">
        <f t="shared" si="7"/>
        <v>0</v>
      </c>
      <c r="F168" s="169"/>
      <c r="G168" s="170"/>
      <c r="H168" s="170"/>
      <c r="I168" s="170"/>
    </row>
    <row r="169" spans="1:9" ht="15.75" customHeight="1" x14ac:dyDescent="0.3">
      <c r="B169" s="161"/>
      <c r="C169" s="86"/>
      <c r="D169" s="187"/>
      <c r="E169" s="160">
        <f t="shared" si="7"/>
        <v>0</v>
      </c>
      <c r="F169" s="169"/>
      <c r="G169" s="170"/>
      <c r="H169" s="170"/>
      <c r="I169" s="170"/>
    </row>
    <row r="170" spans="1:9" ht="15.75" customHeight="1" x14ac:dyDescent="0.3">
      <c r="B170" s="161"/>
      <c r="C170" s="86"/>
      <c r="D170" s="187"/>
      <c r="E170" s="160">
        <f t="shared" si="7"/>
        <v>0</v>
      </c>
      <c r="F170" s="169"/>
      <c r="G170" s="170"/>
      <c r="H170" s="170"/>
      <c r="I170" s="170"/>
    </row>
    <row r="171" spans="1:9" ht="15.75" customHeight="1" x14ac:dyDescent="0.3">
      <c r="B171" s="161"/>
      <c r="C171" s="86"/>
      <c r="D171" s="187"/>
      <c r="E171" s="160">
        <f t="shared" si="7"/>
        <v>0</v>
      </c>
      <c r="F171" s="169"/>
      <c r="G171" s="170"/>
      <c r="H171" s="170"/>
      <c r="I171" s="170"/>
    </row>
    <row r="172" spans="1:9" ht="15.75" customHeight="1" x14ac:dyDescent="0.3">
      <c r="B172" s="161"/>
      <c r="C172" s="86"/>
      <c r="D172" s="166"/>
      <c r="E172" s="160">
        <f t="shared" si="7"/>
        <v>0</v>
      </c>
      <c r="F172" s="169"/>
      <c r="G172" s="170"/>
      <c r="H172" s="170"/>
      <c r="I172" s="170"/>
    </row>
    <row r="173" spans="1:9" ht="15.75" customHeight="1" x14ac:dyDescent="0.3">
      <c r="B173" s="161"/>
      <c r="C173" s="86"/>
      <c r="D173" s="166"/>
      <c r="E173" s="160">
        <f t="shared" si="7"/>
        <v>0</v>
      </c>
      <c r="F173" s="169"/>
      <c r="G173" s="170"/>
      <c r="H173" s="170"/>
      <c r="I173" s="170"/>
    </row>
    <row r="174" spans="1:9" ht="15.75" customHeight="1" x14ac:dyDescent="0.3">
      <c r="B174" s="161"/>
      <c r="C174" s="86"/>
      <c r="D174" s="166"/>
      <c r="E174" s="160">
        <f t="shared" si="7"/>
        <v>0</v>
      </c>
      <c r="F174" s="169"/>
      <c r="G174" s="170"/>
      <c r="H174" s="170"/>
      <c r="I174" s="170"/>
    </row>
    <row r="175" spans="1:9" ht="15.75" customHeight="1" thickBot="1" x14ac:dyDescent="0.35">
      <c r="B175" s="75"/>
      <c r="C175" s="74"/>
      <c r="D175" s="76"/>
      <c r="E175" s="131">
        <f t="shared" si="7"/>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8">IF($A$179=1,$D184,0)</f>
        <v>0</v>
      </c>
      <c r="F184" s="167"/>
      <c r="G184" s="168"/>
      <c r="H184" s="168"/>
      <c r="I184" s="168"/>
    </row>
    <row r="185" spans="1:9" ht="15.75" customHeight="1" x14ac:dyDescent="0.3">
      <c r="B185" s="161"/>
      <c r="C185" s="86"/>
      <c r="D185" s="166"/>
      <c r="E185" s="159">
        <f t="shared" si="8"/>
        <v>0</v>
      </c>
      <c r="F185" s="167"/>
      <c r="G185" s="168"/>
      <c r="H185" s="168"/>
      <c r="I185" s="168"/>
    </row>
    <row r="186" spans="1:9" ht="15.75" customHeight="1" x14ac:dyDescent="0.3">
      <c r="B186" s="161"/>
      <c r="C186" s="86"/>
      <c r="D186" s="166"/>
      <c r="E186" s="159">
        <f t="shared" si="8"/>
        <v>0</v>
      </c>
      <c r="F186" s="167"/>
      <c r="G186" s="168"/>
      <c r="H186" s="168"/>
      <c r="I186" s="168"/>
    </row>
    <row r="187" spans="1:9" ht="15.75" customHeight="1" x14ac:dyDescent="0.3">
      <c r="B187" s="161"/>
      <c r="C187" s="86"/>
      <c r="D187" s="166"/>
      <c r="E187" s="159">
        <f t="shared" si="8"/>
        <v>0</v>
      </c>
      <c r="F187" s="167"/>
      <c r="G187" s="168"/>
      <c r="H187" s="168"/>
      <c r="I187" s="168"/>
    </row>
    <row r="188" spans="1:9" ht="15.75" customHeight="1" x14ac:dyDescent="0.3">
      <c r="B188" s="161"/>
      <c r="C188" s="86"/>
      <c r="D188" s="166"/>
      <c r="E188" s="159">
        <f t="shared" si="8"/>
        <v>0</v>
      </c>
      <c r="F188" s="167"/>
      <c r="G188" s="168"/>
      <c r="H188" s="168"/>
      <c r="I188" s="168"/>
    </row>
    <row r="189" spans="1:9" ht="15.75" customHeight="1" x14ac:dyDescent="0.3">
      <c r="B189" s="161"/>
      <c r="C189" s="86"/>
      <c r="D189" s="166"/>
      <c r="E189" s="159">
        <f t="shared" si="8"/>
        <v>0</v>
      </c>
      <c r="F189" s="167"/>
      <c r="G189" s="168"/>
      <c r="H189" s="168"/>
      <c r="I189" s="168"/>
    </row>
    <row r="190" spans="1:9" ht="15.75" customHeight="1" x14ac:dyDescent="0.3">
      <c r="B190" s="161"/>
      <c r="C190" s="86"/>
      <c r="D190" s="166"/>
      <c r="E190" s="159">
        <f t="shared" si="8"/>
        <v>0</v>
      </c>
      <c r="F190" s="167"/>
      <c r="G190" s="168"/>
      <c r="H190" s="168"/>
      <c r="I190" s="168"/>
    </row>
    <row r="191" spans="1:9" ht="15.75" customHeight="1" x14ac:dyDescent="0.3">
      <c r="B191" s="161"/>
      <c r="C191" s="86"/>
      <c r="D191" s="166"/>
      <c r="E191" s="159">
        <f t="shared" si="8"/>
        <v>0</v>
      </c>
      <c r="F191" s="167"/>
      <c r="G191" s="168"/>
      <c r="H191" s="168"/>
      <c r="I191" s="168"/>
    </row>
    <row r="192" spans="1:9" ht="15.75" customHeight="1" x14ac:dyDescent="0.3">
      <c r="B192" s="161"/>
      <c r="C192" s="86"/>
      <c r="D192" s="166"/>
      <c r="E192" s="159">
        <f t="shared" si="8"/>
        <v>0</v>
      </c>
      <c r="F192" s="167"/>
      <c r="G192" s="168"/>
      <c r="H192" s="168"/>
      <c r="I192" s="168"/>
    </row>
    <row r="193" spans="1:9" ht="15.75" customHeight="1" x14ac:dyDescent="0.3">
      <c r="B193" s="161"/>
      <c r="C193" s="86"/>
      <c r="D193" s="166"/>
      <c r="E193" s="159">
        <f t="shared" si="8"/>
        <v>0</v>
      </c>
      <c r="F193" s="167"/>
      <c r="G193" s="168"/>
      <c r="H193" s="168"/>
      <c r="I193" s="168"/>
    </row>
    <row r="194" spans="1:9" ht="15.75" customHeight="1" x14ac:dyDescent="0.3">
      <c r="B194" s="161"/>
      <c r="C194" s="86"/>
      <c r="D194" s="166"/>
      <c r="E194" s="159">
        <f t="shared" si="8"/>
        <v>0</v>
      </c>
      <c r="F194" s="167"/>
      <c r="G194" s="168"/>
      <c r="H194" s="168"/>
      <c r="I194" s="168"/>
    </row>
    <row r="195" spans="1:9" ht="15.75" customHeight="1" x14ac:dyDescent="0.3">
      <c r="B195" s="161"/>
      <c r="C195" s="86"/>
      <c r="D195" s="166"/>
      <c r="E195" s="159">
        <f t="shared" si="8"/>
        <v>0</v>
      </c>
      <c r="F195" s="167"/>
      <c r="G195" s="168"/>
      <c r="H195" s="168"/>
      <c r="I195" s="168"/>
    </row>
    <row r="196" spans="1:9" ht="15.75" customHeight="1" x14ac:dyDescent="0.3">
      <c r="B196" s="161"/>
      <c r="C196" s="86"/>
      <c r="D196" s="166"/>
      <c r="E196" s="159">
        <f t="shared" si="8"/>
        <v>0</v>
      </c>
      <c r="F196" s="167"/>
      <c r="G196" s="168"/>
      <c r="H196" s="168"/>
      <c r="I196" s="168"/>
    </row>
    <row r="197" spans="1:9" ht="15.75" customHeight="1" x14ac:dyDescent="0.3">
      <c r="B197" s="161"/>
      <c r="C197" s="86"/>
      <c r="D197" s="166"/>
      <c r="E197" s="159">
        <f t="shared" si="8"/>
        <v>0</v>
      </c>
      <c r="F197" s="167"/>
      <c r="G197" s="168"/>
      <c r="H197" s="168"/>
      <c r="I197" s="168"/>
    </row>
    <row r="198" spans="1:9" ht="15.75" customHeight="1" x14ac:dyDescent="0.3">
      <c r="B198" s="161"/>
      <c r="C198" s="86"/>
      <c r="D198" s="166"/>
      <c r="E198" s="159">
        <f t="shared" si="8"/>
        <v>0</v>
      </c>
      <c r="F198" s="167"/>
      <c r="G198" s="168"/>
      <c r="H198" s="168"/>
      <c r="I198" s="168"/>
    </row>
    <row r="199" spans="1:9" ht="15.75" customHeight="1" thickBot="1" x14ac:dyDescent="0.35">
      <c r="B199" s="75"/>
      <c r="C199" s="74"/>
      <c r="D199" s="76"/>
      <c r="E199" s="159">
        <f t="shared" si="8"/>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9">IFERROR(IF($A$203=1,(D208-E208)*(G208/F208)*H208,0),0)</f>
        <v>0</v>
      </c>
    </row>
    <row r="209" spans="1:9" ht="15.75" customHeight="1" x14ac:dyDescent="0.3">
      <c r="B209" s="161"/>
      <c r="C209" s="162"/>
      <c r="D209" s="163"/>
      <c r="E209" s="163"/>
      <c r="F209" s="164"/>
      <c r="G209" s="164"/>
      <c r="H209" s="165"/>
      <c r="I209" s="160">
        <f t="shared" si="9"/>
        <v>0</v>
      </c>
    </row>
    <row r="210" spans="1:9" ht="15.75" customHeight="1" x14ac:dyDescent="0.3">
      <c r="B210" s="161"/>
      <c r="C210" s="162"/>
      <c r="D210" s="163"/>
      <c r="E210" s="163"/>
      <c r="F210" s="164"/>
      <c r="G210" s="164"/>
      <c r="H210" s="165"/>
      <c r="I210" s="160">
        <f t="shared" si="9"/>
        <v>0</v>
      </c>
    </row>
    <row r="211" spans="1:9" ht="15.75" customHeight="1" x14ac:dyDescent="0.3">
      <c r="B211" s="161"/>
      <c r="C211" s="162"/>
      <c r="D211" s="163"/>
      <c r="E211" s="163"/>
      <c r="F211" s="164"/>
      <c r="G211" s="164"/>
      <c r="H211" s="165"/>
      <c r="I211" s="160">
        <f t="shared" si="9"/>
        <v>0</v>
      </c>
    </row>
    <row r="212" spans="1:9" ht="15.75" customHeight="1" x14ac:dyDescent="0.3">
      <c r="B212" s="161"/>
      <c r="C212" s="162"/>
      <c r="D212" s="163"/>
      <c r="E212" s="163"/>
      <c r="F212" s="164"/>
      <c r="G212" s="164"/>
      <c r="H212" s="165"/>
      <c r="I212" s="160">
        <f t="shared" si="9"/>
        <v>0</v>
      </c>
    </row>
    <row r="213" spans="1:9" ht="15.75" customHeight="1" x14ac:dyDescent="0.3">
      <c r="B213" s="161"/>
      <c r="C213" s="162"/>
      <c r="D213" s="163"/>
      <c r="E213" s="163"/>
      <c r="F213" s="164"/>
      <c r="G213" s="164"/>
      <c r="H213" s="165"/>
      <c r="I213" s="160">
        <f t="shared" si="9"/>
        <v>0</v>
      </c>
    </row>
    <row r="214" spans="1:9" ht="15.75" customHeight="1" thickBot="1" x14ac:dyDescent="0.35">
      <c r="B214" s="75"/>
      <c r="C214" s="79"/>
      <c r="D214" s="80"/>
      <c r="E214" s="80"/>
      <c r="F214" s="117"/>
      <c r="G214" s="117"/>
      <c r="H214" s="109"/>
      <c r="I214" s="131">
        <f t="shared" si="9"/>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0">IF($A$218=1,$E223*$D223,0)</f>
        <v>0</v>
      </c>
      <c r="G223" s="186"/>
      <c r="H223" s="168"/>
      <c r="I223" s="168"/>
    </row>
    <row r="224" spans="1:9" ht="15.75" customHeight="1" x14ac:dyDescent="0.3">
      <c r="B224" s="173"/>
      <c r="C224" s="86"/>
      <c r="D224" s="186"/>
      <c r="E224" s="189"/>
      <c r="F224" s="160">
        <f t="shared" si="10"/>
        <v>0</v>
      </c>
      <c r="G224" s="186"/>
      <c r="H224" s="168"/>
      <c r="I224" s="168"/>
    </row>
    <row r="225" spans="2:9" ht="15.75" customHeight="1" x14ac:dyDescent="0.3">
      <c r="B225" s="173"/>
      <c r="C225" s="86"/>
      <c r="D225" s="186"/>
      <c r="E225" s="189"/>
      <c r="F225" s="160">
        <f t="shared" si="10"/>
        <v>0</v>
      </c>
      <c r="G225" s="186"/>
      <c r="H225" s="168"/>
      <c r="I225" s="168"/>
    </row>
    <row r="226" spans="2:9" ht="15.75" customHeight="1" x14ac:dyDescent="0.3">
      <c r="B226" s="173"/>
      <c r="C226" s="86"/>
      <c r="D226" s="186"/>
      <c r="E226" s="189"/>
      <c r="F226" s="160">
        <f t="shared" si="10"/>
        <v>0</v>
      </c>
      <c r="G226" s="186"/>
      <c r="H226" s="168"/>
      <c r="I226" s="168"/>
    </row>
    <row r="227" spans="2:9" ht="15.75" customHeight="1" x14ac:dyDescent="0.3">
      <c r="B227" s="173"/>
      <c r="C227" s="86"/>
      <c r="D227" s="186"/>
      <c r="E227" s="189"/>
      <c r="F227" s="160">
        <f t="shared" si="10"/>
        <v>0</v>
      </c>
      <c r="G227" s="186"/>
      <c r="H227" s="168"/>
      <c r="I227" s="168"/>
    </row>
    <row r="228" spans="2:9" ht="15.75" customHeight="1" x14ac:dyDescent="0.3">
      <c r="B228" s="173"/>
      <c r="C228" s="86"/>
      <c r="D228" s="86"/>
      <c r="E228" s="164"/>
      <c r="F228" s="160">
        <f t="shared" si="10"/>
        <v>0</v>
      </c>
      <c r="G228" s="86"/>
      <c r="H228" s="168"/>
      <c r="I228" s="168"/>
    </row>
    <row r="229" spans="2:9" ht="15.75" customHeight="1" x14ac:dyDescent="0.3">
      <c r="B229" s="173"/>
      <c r="C229" s="86"/>
      <c r="D229" s="86"/>
      <c r="E229" s="164"/>
      <c r="F229" s="160">
        <f t="shared" si="10"/>
        <v>0</v>
      </c>
      <c r="G229" s="86"/>
      <c r="H229" s="168"/>
      <c r="I229" s="168"/>
    </row>
    <row r="230" spans="2:9" ht="15.75" customHeight="1" x14ac:dyDescent="0.3">
      <c r="B230" s="173"/>
      <c r="C230" s="86"/>
      <c r="D230" s="86"/>
      <c r="E230" s="164"/>
      <c r="F230" s="160">
        <f t="shared" si="10"/>
        <v>0</v>
      </c>
      <c r="G230" s="86"/>
      <c r="H230" s="168"/>
      <c r="I230" s="168"/>
    </row>
    <row r="231" spans="2:9" ht="15.75" customHeight="1" x14ac:dyDescent="0.3">
      <c r="B231" s="173"/>
      <c r="C231" s="86"/>
      <c r="D231" s="86"/>
      <c r="E231" s="164"/>
      <c r="F231" s="160">
        <f t="shared" si="10"/>
        <v>0</v>
      </c>
      <c r="G231" s="86"/>
      <c r="H231" s="168"/>
      <c r="I231" s="168"/>
    </row>
    <row r="232" spans="2:9" ht="15.75" customHeight="1" x14ac:dyDescent="0.3">
      <c r="B232" s="173"/>
      <c r="C232" s="86"/>
      <c r="D232" s="86"/>
      <c r="E232" s="164"/>
      <c r="F232" s="160">
        <f t="shared" si="10"/>
        <v>0</v>
      </c>
      <c r="G232" s="86"/>
      <c r="H232" s="168"/>
      <c r="I232" s="168"/>
    </row>
    <row r="233" spans="2:9" ht="15.75" customHeight="1" x14ac:dyDescent="0.3">
      <c r="B233" s="173"/>
      <c r="C233" s="86"/>
      <c r="D233" s="86"/>
      <c r="E233" s="164"/>
      <c r="F233" s="160">
        <f t="shared" si="10"/>
        <v>0</v>
      </c>
      <c r="G233" s="86"/>
      <c r="H233" s="168"/>
      <c r="I233" s="168"/>
    </row>
    <row r="234" spans="2:9" ht="15.75" customHeight="1" x14ac:dyDescent="0.3">
      <c r="B234" s="173"/>
      <c r="C234" s="86"/>
      <c r="D234" s="86"/>
      <c r="E234" s="164"/>
      <c r="F234" s="160">
        <f t="shared" si="10"/>
        <v>0</v>
      </c>
      <c r="G234" s="86"/>
      <c r="H234" s="168"/>
      <c r="I234" s="168"/>
    </row>
    <row r="235" spans="2:9" ht="15.75" customHeight="1" x14ac:dyDescent="0.3">
      <c r="B235" s="173"/>
      <c r="C235" s="86"/>
      <c r="D235" s="86"/>
      <c r="E235" s="164"/>
      <c r="F235" s="160">
        <f t="shared" si="10"/>
        <v>0</v>
      </c>
      <c r="G235" s="86"/>
      <c r="H235" s="168"/>
      <c r="I235" s="168"/>
    </row>
    <row r="236" spans="2:9" ht="15.75" customHeight="1" x14ac:dyDescent="0.3">
      <c r="B236" s="173"/>
      <c r="C236" s="86"/>
      <c r="D236" s="86"/>
      <c r="E236" s="164"/>
      <c r="F236" s="160">
        <f t="shared" si="10"/>
        <v>0</v>
      </c>
      <c r="G236" s="86"/>
      <c r="H236" s="168"/>
      <c r="I236" s="168"/>
    </row>
    <row r="237" spans="2:9" ht="15.75" customHeight="1" thickBot="1" x14ac:dyDescent="0.35">
      <c r="B237" s="73"/>
      <c r="C237" s="74"/>
      <c r="D237" s="74"/>
      <c r="E237" s="117"/>
      <c r="F237" s="131">
        <f t="shared" si="10"/>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1">IF(AND($A$241=1,B246&lt;&gt;"",B246&lt;&gt;" "),(SUMIFS($G$84:$G$98,$B$84:$B$98,$B246)+SUMIFS($E$150:$E$159,$B$150:$B$159,$B246))*0.4,0)</f>
        <v>0</v>
      </c>
      <c r="D246"/>
      <c r="E246"/>
      <c r="F246"/>
      <c r="G246"/>
      <c r="H246"/>
    </row>
    <row r="247" spans="1:9" ht="15.75" customHeight="1" x14ac:dyDescent="0.3">
      <c r="B247" s="227" t="str">
        <f>Hulpblad!V4</f>
        <v xml:space="preserve"> </v>
      </c>
      <c r="C247" s="160">
        <f t="shared" si="11"/>
        <v>0</v>
      </c>
      <c r="D247"/>
      <c r="E247"/>
      <c r="F247"/>
      <c r="G247"/>
      <c r="H247"/>
    </row>
    <row r="248" spans="1:9" ht="15.75" customHeight="1" x14ac:dyDescent="0.3">
      <c r="B248" s="227" t="str">
        <f>Hulpblad!V5</f>
        <v xml:space="preserve"> </v>
      </c>
      <c r="C248" s="160">
        <f t="shared" si="11"/>
        <v>0</v>
      </c>
      <c r="D248"/>
      <c r="E248"/>
      <c r="F248"/>
      <c r="G248"/>
      <c r="H248"/>
    </row>
    <row r="249" spans="1:9" ht="15.75" customHeight="1" x14ac:dyDescent="0.3">
      <c r="B249" s="227" t="str">
        <f>Hulpblad!V6</f>
        <v xml:space="preserve"> </v>
      </c>
      <c r="C249" s="160">
        <f t="shared" si="11"/>
        <v>0</v>
      </c>
      <c r="D249"/>
      <c r="E249"/>
      <c r="F249"/>
      <c r="G249"/>
      <c r="H249"/>
    </row>
    <row r="250" spans="1:9" ht="15.75" customHeight="1" x14ac:dyDescent="0.3">
      <c r="B250" s="227" t="str">
        <f>Hulpblad!V7</f>
        <v xml:space="preserve"> </v>
      </c>
      <c r="C250" s="160">
        <f t="shared" si="11"/>
        <v>0</v>
      </c>
      <c r="D250"/>
      <c r="E250"/>
      <c r="F250"/>
      <c r="G250"/>
      <c r="H250"/>
    </row>
    <row r="251" spans="1:9" ht="15.75" customHeight="1" x14ac:dyDescent="0.3">
      <c r="B251" s="227" t="str">
        <f>Hulpblad!V8</f>
        <v xml:space="preserve"> </v>
      </c>
      <c r="C251" s="160">
        <f t="shared" si="11"/>
        <v>0</v>
      </c>
      <c r="D251"/>
      <c r="E251"/>
      <c r="F251"/>
      <c r="G251"/>
      <c r="H251"/>
    </row>
    <row r="252" spans="1:9" ht="15.75" customHeight="1" x14ac:dyDescent="0.3">
      <c r="B252" s="227" t="str">
        <f>Hulpblad!V9</f>
        <v xml:space="preserve"> </v>
      </c>
      <c r="C252" s="160">
        <f t="shared" si="11"/>
        <v>0</v>
      </c>
      <c r="D252"/>
      <c r="E252"/>
      <c r="F252"/>
      <c r="G252"/>
      <c r="H252"/>
    </row>
    <row r="253" spans="1:9" ht="15.75" customHeight="1" x14ac:dyDescent="0.3">
      <c r="B253" s="227" t="str">
        <f>Hulpblad!V10</f>
        <v xml:space="preserve"> </v>
      </c>
      <c r="C253" s="160">
        <f t="shared" si="11"/>
        <v>0</v>
      </c>
      <c r="D253"/>
      <c r="E253"/>
      <c r="F253"/>
      <c r="G253"/>
      <c r="H253"/>
    </row>
    <row r="254" spans="1:9" ht="15.75" customHeight="1" thickBot="1" x14ac:dyDescent="0.35">
      <c r="B254" s="227" t="str">
        <f>Hulpblad!V11</f>
        <v xml:space="preserve"> </v>
      </c>
      <c r="C254" s="160">
        <f t="shared" si="11"/>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2">IFERROR(C267/$C$273,0)</f>
        <v>0</v>
      </c>
      <c r="E267" s="86"/>
      <c r="F267" s="87"/>
      <c r="G267" s="87"/>
      <c r="H267" s="87"/>
      <c r="I267" s="88"/>
    </row>
    <row r="268" spans="2:9" ht="15.75" customHeight="1" x14ac:dyDescent="0.3">
      <c r="B268" s="44" t="s">
        <v>89</v>
      </c>
      <c r="C268" s="81"/>
      <c r="D268" s="132">
        <f t="shared" si="12"/>
        <v>0</v>
      </c>
      <c r="E268" s="86"/>
      <c r="F268" s="87"/>
      <c r="G268" s="87"/>
      <c r="H268" s="87"/>
      <c r="I268" s="88"/>
    </row>
    <row r="269" spans="2:9" ht="15.75" customHeight="1" x14ac:dyDescent="0.3">
      <c r="B269" s="44" t="s">
        <v>38</v>
      </c>
      <c r="C269" s="81"/>
      <c r="D269" s="132">
        <f t="shared" si="12"/>
        <v>0</v>
      </c>
      <c r="E269" s="86"/>
      <c r="F269" s="87"/>
      <c r="G269" s="87"/>
      <c r="H269" s="87"/>
      <c r="I269" s="88"/>
    </row>
    <row r="270" spans="2:9" ht="15.75" customHeight="1" thickBot="1" x14ac:dyDescent="0.35">
      <c r="B270" s="45" t="s">
        <v>39</v>
      </c>
      <c r="C270" s="82"/>
      <c r="D270" s="133">
        <f t="shared" si="12"/>
        <v>0</v>
      </c>
      <c r="E270" s="89"/>
      <c r="F270" s="90"/>
      <c r="G270" s="90"/>
      <c r="H270" s="90"/>
      <c r="I270" s="91"/>
    </row>
    <row r="271" spans="2:9" ht="17.25" thickTop="1" thickBot="1" x14ac:dyDescent="0.35">
      <c r="B271" s="59" t="s">
        <v>1</v>
      </c>
      <c r="C271" s="134">
        <f>SUM(C265:C270)</f>
        <v>0</v>
      </c>
      <c r="D271" s="135">
        <f t="shared" si="12"/>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344"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343" priority="9" stopIfTrue="1">
      <formula>$A$16=0</formula>
    </cfRule>
  </conditionalFormatting>
  <conditionalFormatting sqref="B29:C29">
    <cfRule type="expression" dxfId="342" priority="24">
      <formula>LEFT($C$29,3)="Let"</formula>
    </cfRule>
  </conditionalFormatting>
  <conditionalFormatting sqref="B33:C33 B36:G77">
    <cfRule type="expression" dxfId="341" priority="19">
      <formula>$A$33="nvt"</formula>
    </cfRule>
  </conditionalFormatting>
  <conditionalFormatting sqref="B80:C80 B83:G99">
    <cfRule type="expression" dxfId="340" priority="20">
      <formula>$A$80="nvt"</formula>
    </cfRule>
  </conditionalFormatting>
  <conditionalFormatting sqref="B119:C119 B122:E143">
    <cfRule type="expression" dxfId="339" priority="17">
      <formula>$A$119="nvt"</formula>
    </cfRule>
  </conditionalFormatting>
  <conditionalFormatting sqref="B146:C146 B149:E160">
    <cfRule type="expression" dxfId="338" priority="5">
      <formula>$A$146="nvt"</formula>
    </cfRule>
  </conditionalFormatting>
  <conditionalFormatting sqref="B163:C163">
    <cfRule type="expression" dxfId="337" priority="16">
      <formula>$A$163="nvt"</formula>
    </cfRule>
  </conditionalFormatting>
  <conditionalFormatting sqref="B179:C179">
    <cfRule type="expression" dxfId="336" priority="15">
      <formula>$A$179="nvt"</formula>
    </cfRule>
  </conditionalFormatting>
  <conditionalFormatting sqref="B203:C203">
    <cfRule type="expression" dxfId="335" priority="14">
      <formula>$A$203="nvt"</formula>
    </cfRule>
  </conditionalFormatting>
  <conditionalFormatting sqref="B17:D26">
    <cfRule type="expression" dxfId="334" priority="22">
      <formula>$A17=0</formula>
    </cfRule>
  </conditionalFormatting>
  <conditionalFormatting sqref="B102:D102 B105:C116">
    <cfRule type="expression" dxfId="333" priority="18">
      <formula>$A$102="nvt"</formula>
    </cfRule>
  </conditionalFormatting>
  <conditionalFormatting sqref="B241:D241 B244:C255">
    <cfRule type="expression" dxfId="332" priority="12">
      <formula>$A$241="nvt"</formula>
    </cfRule>
  </conditionalFormatting>
  <conditionalFormatting sqref="B221:F238 B218:C218">
    <cfRule type="expression" dxfId="331" priority="13">
      <formula>$A$218="nvt"</formula>
    </cfRule>
  </conditionalFormatting>
  <conditionalFormatting sqref="B166:I176">
    <cfRule type="expression" dxfId="330" priority="10">
      <formula>$A$163="nvt"</formula>
    </cfRule>
  </conditionalFormatting>
  <conditionalFormatting sqref="B182:I200">
    <cfRule type="expression" dxfId="329" priority="8">
      <formula>$A$179="nvt"</formula>
    </cfRule>
  </conditionalFormatting>
  <conditionalFormatting sqref="B206:I215">
    <cfRule type="expression" dxfId="328" priority="23">
      <formula>$A$203="nvt"</formula>
    </cfRule>
  </conditionalFormatting>
  <conditionalFormatting sqref="C275">
    <cfRule type="cellIs" dxfId="327" priority="21" operator="notEqual">
      <formula>"JA"</formula>
    </cfRule>
  </conditionalFormatting>
  <conditionalFormatting sqref="D271">
    <cfRule type="expression" dxfId="326" priority="11">
      <formula>C275&lt;&gt;"JA"</formula>
    </cfRule>
  </conditionalFormatting>
  <conditionalFormatting sqref="G221:G238">
    <cfRule type="expression" dxfId="325" priority="4">
      <formula>$A$218="nvt"</formula>
    </cfRule>
  </conditionalFormatting>
  <conditionalFormatting sqref="H221:I237">
    <cfRule type="expression" dxfId="324" priority="2">
      <formula>$A$179="nvt"</formula>
    </cfRule>
  </conditionalFormatting>
  <conditionalFormatting sqref="H238:I238">
    <cfRule type="expression" dxfId="323" priority="3">
      <formula>$A$218="nvt"</formula>
    </cfRule>
  </conditionalFormatting>
  <conditionalFormatting sqref="I221:J237">
    <cfRule type="expression" dxfId="322" priority="1" stopIfTrue="1">
      <formula>$A$16=0</formula>
    </cfRule>
  </conditionalFormatting>
  <dataValidations count="4">
    <dataValidation type="list" allowBlank="1" showInputMessage="1" showErrorMessage="1" sqref="C202" xr:uid="{F13606C7-5CBA-4F14-AF0B-6B8D45708929}">
      <formula1>#REF!</formula1>
    </dataValidation>
    <dataValidation type="list" allowBlank="1" showInputMessage="1" showErrorMessage="1" sqref="C7" xr:uid="{4D29E410-E921-463C-931A-25A9BABD8CE8}">
      <formula1>K_Omvang</formula1>
    </dataValidation>
    <dataValidation type="list" allowBlank="1" showInputMessage="1" showErrorMessage="1" sqref="C6" xr:uid="{C0289A43-D7E5-47C5-BE29-1A1F9222785A}">
      <formula1>K_Type</formula1>
    </dataValidation>
    <dataValidation type="list" allowBlank="1" showInputMessage="1" showErrorMessage="1" sqref="B222:B237 B37:B76 B183:B199 B167:B175 B84:B98 B207:B214 B123:B142 B150:B159" xr:uid="{B9CA5E75-5793-4B61-900E-FAB5E68F3EF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2B0B-44EE-419A-8B4E-683402F65438}">
  <sheetPr>
    <tabColor rgb="FF92D050"/>
    <pageSetUpPr fitToPage="1"/>
  </sheetPr>
  <dimension ref="A1:L773"/>
  <sheetViews>
    <sheetView showGridLines="0" workbookViewId="0">
      <selection activeCell="C6" sqref="C6:D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172</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76"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2:8" ht="15.75" customHeight="1" x14ac:dyDescent="0.3">
      <c r="B49" s="173"/>
      <c r="C49" s="86"/>
      <c r="D49" s="218"/>
      <c r="E49" s="166"/>
      <c r="F49" s="164"/>
      <c r="G49" s="160">
        <f t="shared" si="1"/>
        <v>0</v>
      </c>
      <c r="H49"/>
    </row>
    <row r="50" spans="2:8" ht="15.75" customHeight="1" x14ac:dyDescent="0.3">
      <c r="B50" s="173"/>
      <c r="C50" s="86"/>
      <c r="D50" s="218"/>
      <c r="E50" s="166"/>
      <c r="F50" s="164"/>
      <c r="G50" s="160">
        <f t="shared" si="1"/>
        <v>0</v>
      </c>
      <c r="H50"/>
    </row>
    <row r="51" spans="2:8" ht="15.75" customHeight="1" x14ac:dyDescent="0.3">
      <c r="B51" s="173"/>
      <c r="C51" s="86"/>
      <c r="D51" s="218"/>
      <c r="E51" s="166"/>
      <c r="F51" s="164"/>
      <c r="G51" s="160">
        <f t="shared" si="1"/>
        <v>0</v>
      </c>
      <c r="H51"/>
    </row>
    <row r="52" spans="2:8" ht="15.75" customHeight="1" x14ac:dyDescent="0.3">
      <c r="B52" s="173"/>
      <c r="C52" s="86"/>
      <c r="D52" s="218"/>
      <c r="E52" s="166"/>
      <c r="F52" s="164"/>
      <c r="G52" s="160">
        <f t="shared" si="1"/>
        <v>0</v>
      </c>
      <c r="H52"/>
    </row>
    <row r="53" spans="2:8" ht="15.75" customHeight="1" x14ac:dyDescent="0.3">
      <c r="B53" s="173"/>
      <c r="C53" s="86"/>
      <c r="D53" s="218"/>
      <c r="E53" s="166"/>
      <c r="F53" s="164"/>
      <c r="G53" s="160">
        <f t="shared" si="1"/>
        <v>0</v>
      </c>
      <c r="H53"/>
    </row>
    <row r="54" spans="2:8" ht="15.75" customHeight="1" x14ac:dyDescent="0.3">
      <c r="B54" s="173"/>
      <c r="C54" s="86"/>
      <c r="D54" s="218"/>
      <c r="E54" s="166"/>
      <c r="F54" s="164"/>
      <c r="G54" s="160">
        <f t="shared" si="1"/>
        <v>0</v>
      </c>
      <c r="H54"/>
    </row>
    <row r="55" spans="2:8" ht="15.75" customHeight="1" x14ac:dyDescent="0.3">
      <c r="B55" s="173"/>
      <c r="C55" s="86"/>
      <c r="D55" s="218"/>
      <c r="E55" s="166"/>
      <c r="F55" s="164"/>
      <c r="G55" s="160">
        <f t="shared" si="1"/>
        <v>0</v>
      </c>
      <c r="H55"/>
    </row>
    <row r="56" spans="2:8" ht="15.75" customHeight="1" x14ac:dyDescent="0.3">
      <c r="B56" s="173"/>
      <c r="C56" s="86"/>
      <c r="D56" s="218"/>
      <c r="E56" s="166"/>
      <c r="F56" s="164"/>
      <c r="G56" s="160">
        <f t="shared" si="1"/>
        <v>0</v>
      </c>
      <c r="H56"/>
    </row>
    <row r="57" spans="2:8" ht="15.75" customHeight="1" x14ac:dyDescent="0.3">
      <c r="B57" s="173"/>
      <c r="C57" s="86"/>
      <c r="D57" s="218"/>
      <c r="E57" s="166"/>
      <c r="F57" s="164"/>
      <c r="G57" s="160">
        <f t="shared" si="1"/>
        <v>0</v>
      </c>
      <c r="H57"/>
    </row>
    <row r="58" spans="2:8" ht="15.75" customHeight="1" x14ac:dyDescent="0.3">
      <c r="B58" s="173"/>
      <c r="C58" s="86"/>
      <c r="D58" s="218"/>
      <c r="E58" s="166"/>
      <c r="F58" s="164"/>
      <c r="G58" s="160">
        <f t="shared" si="1"/>
        <v>0</v>
      </c>
      <c r="H58"/>
    </row>
    <row r="59" spans="2:8" ht="15.75" customHeight="1" x14ac:dyDescent="0.3">
      <c r="B59" s="173"/>
      <c r="C59" s="86"/>
      <c r="D59" s="218"/>
      <c r="E59" s="166"/>
      <c r="F59" s="164"/>
      <c r="G59" s="160">
        <f t="shared" si="1"/>
        <v>0</v>
      </c>
      <c r="H59"/>
    </row>
    <row r="60" spans="2:8" ht="15.75" customHeight="1" x14ac:dyDescent="0.3">
      <c r="B60" s="173"/>
      <c r="C60" s="86"/>
      <c r="D60" s="218"/>
      <c r="E60" s="166"/>
      <c r="F60" s="164"/>
      <c r="G60" s="160">
        <f t="shared" si="1"/>
        <v>0</v>
      </c>
      <c r="H60"/>
    </row>
    <row r="61" spans="2:8" ht="15.75" customHeight="1" x14ac:dyDescent="0.3">
      <c r="B61" s="173"/>
      <c r="C61" s="86"/>
      <c r="D61" s="218"/>
      <c r="E61" s="166"/>
      <c r="F61" s="164"/>
      <c r="G61" s="160">
        <f t="shared" si="1"/>
        <v>0</v>
      </c>
      <c r="H61"/>
    </row>
    <row r="62" spans="2:8" ht="15.75" customHeight="1" x14ac:dyDescent="0.3">
      <c r="B62" s="173"/>
      <c r="C62" s="86"/>
      <c r="D62" s="218"/>
      <c r="E62" s="166"/>
      <c r="F62" s="164"/>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si="1"/>
        <v>0</v>
      </c>
      <c r="H64"/>
    </row>
    <row r="65" spans="1:8" ht="15.75" customHeight="1" x14ac:dyDescent="0.3">
      <c r="B65" s="173"/>
      <c r="C65" s="86"/>
      <c r="D65" s="218"/>
      <c r="E65" s="166"/>
      <c r="F65" s="164"/>
      <c r="G65" s="160">
        <f t="shared" si="1"/>
        <v>0</v>
      </c>
      <c r="H65"/>
    </row>
    <row r="66" spans="1:8" ht="15.75" customHeight="1" x14ac:dyDescent="0.3">
      <c r="B66" s="173"/>
      <c r="C66" s="86"/>
      <c r="D66" s="218"/>
      <c r="E66" s="166"/>
      <c r="F66" s="164"/>
      <c r="G66" s="160">
        <f t="shared" si="1"/>
        <v>0</v>
      </c>
      <c r="H66"/>
    </row>
    <row r="67" spans="1:8" ht="15.75" customHeight="1" x14ac:dyDescent="0.3">
      <c r="B67" s="173"/>
      <c r="C67" s="86"/>
      <c r="D67" s="218"/>
      <c r="E67" s="166"/>
      <c r="F67" s="164"/>
      <c r="G67" s="160">
        <f t="shared" si="1"/>
        <v>0</v>
      </c>
      <c r="H67"/>
    </row>
    <row r="68" spans="1:8" ht="15.75" customHeight="1" x14ac:dyDescent="0.3">
      <c r="B68" s="173"/>
      <c r="C68" s="86"/>
      <c r="D68" s="218"/>
      <c r="E68" s="166"/>
      <c r="F68" s="164"/>
      <c r="G68" s="160">
        <f t="shared" si="1"/>
        <v>0</v>
      </c>
      <c r="H68"/>
    </row>
    <row r="69" spans="1:8" ht="15.75" customHeight="1" x14ac:dyDescent="0.3">
      <c r="B69" s="173"/>
      <c r="C69" s="86"/>
      <c r="D69" s="218"/>
      <c r="E69" s="166"/>
      <c r="F69" s="164"/>
      <c r="G69" s="160">
        <f t="shared" si="1"/>
        <v>0</v>
      </c>
      <c r="H69"/>
    </row>
    <row r="70" spans="1:8" ht="15.75" customHeight="1" x14ac:dyDescent="0.3">
      <c r="B70" s="173"/>
      <c r="C70" s="86"/>
      <c r="D70" s="218"/>
      <c r="E70" s="166"/>
      <c r="F70" s="164"/>
      <c r="G70" s="160">
        <f t="shared" si="1"/>
        <v>0</v>
      </c>
      <c r="H70"/>
    </row>
    <row r="71" spans="1:8" ht="15.75" customHeight="1" x14ac:dyDescent="0.3">
      <c r="B71" s="173"/>
      <c r="C71" s="86"/>
      <c r="D71" s="218"/>
      <c r="E71" s="166"/>
      <c r="F71" s="164"/>
      <c r="G71" s="160">
        <f t="shared" si="1"/>
        <v>0</v>
      </c>
      <c r="H71"/>
    </row>
    <row r="72" spans="1:8" ht="15.75" customHeight="1" x14ac:dyDescent="0.3">
      <c r="B72" s="173"/>
      <c r="C72" s="86"/>
      <c r="D72" s="218"/>
      <c r="E72" s="166"/>
      <c r="F72" s="164"/>
      <c r="G72" s="160">
        <f t="shared" si="1"/>
        <v>0</v>
      </c>
      <c r="H72"/>
    </row>
    <row r="73" spans="1:8" ht="15.75" customHeight="1" x14ac:dyDescent="0.3">
      <c r="B73" s="173"/>
      <c r="C73" s="86"/>
      <c r="D73" s="218"/>
      <c r="E73" s="166"/>
      <c r="F73" s="164"/>
      <c r="G73" s="160">
        <f t="shared" si="1"/>
        <v>0</v>
      </c>
      <c r="H73"/>
    </row>
    <row r="74" spans="1:8" ht="15.75" customHeight="1" x14ac:dyDescent="0.3">
      <c r="B74" s="173"/>
      <c r="C74" s="86"/>
      <c r="D74" s="218"/>
      <c r="E74" s="166"/>
      <c r="F74" s="164"/>
      <c r="G74" s="160">
        <f t="shared" si="1"/>
        <v>0</v>
      </c>
      <c r="H74"/>
    </row>
    <row r="75" spans="1:8" ht="15.75" customHeight="1" x14ac:dyDescent="0.3">
      <c r="B75" s="173"/>
      <c r="C75" s="86"/>
      <c r="D75" s="218"/>
      <c r="E75" s="166"/>
      <c r="F75" s="164"/>
      <c r="G75" s="160">
        <f t="shared" si="1"/>
        <v>0</v>
      </c>
      <c r="H75"/>
    </row>
    <row r="76" spans="1:8" ht="15.75" customHeight="1" thickBot="1" x14ac:dyDescent="0.35">
      <c r="B76" s="73"/>
      <c r="C76" s="74"/>
      <c r="D76" s="219"/>
      <c r="E76" s="76"/>
      <c r="F76" s="117"/>
      <c r="G76" s="131">
        <f t="shared" si="1"/>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2">IF($A$80=1,$F85*55,0)</f>
        <v>0</v>
      </c>
      <c r="H85"/>
    </row>
    <row r="86" spans="2:8" ht="15.75" customHeight="1" x14ac:dyDescent="0.3">
      <c r="B86" s="161"/>
      <c r="C86" s="86"/>
      <c r="D86" s="218"/>
      <c r="E86" s="166"/>
      <c r="F86" s="164"/>
      <c r="G86" s="160">
        <f t="shared" si="2"/>
        <v>0</v>
      </c>
      <c r="H86"/>
    </row>
    <row r="87" spans="2:8" ht="15.75" customHeight="1" x14ac:dyDescent="0.3">
      <c r="B87" s="161"/>
      <c r="C87" s="86"/>
      <c r="D87" s="218"/>
      <c r="E87" s="166"/>
      <c r="F87" s="164"/>
      <c r="G87" s="160">
        <f t="shared" si="2"/>
        <v>0</v>
      </c>
      <c r="H87"/>
    </row>
    <row r="88" spans="2:8" ht="15.75" customHeight="1" x14ac:dyDescent="0.3">
      <c r="B88" s="161"/>
      <c r="C88" s="86"/>
      <c r="D88" s="218"/>
      <c r="E88" s="166"/>
      <c r="F88" s="164"/>
      <c r="G88" s="160">
        <f t="shared" si="2"/>
        <v>0</v>
      </c>
      <c r="H88"/>
    </row>
    <row r="89" spans="2:8" ht="15.75" customHeight="1" x14ac:dyDescent="0.3">
      <c r="B89" s="161"/>
      <c r="C89" s="86"/>
      <c r="D89" s="218"/>
      <c r="E89" s="166"/>
      <c r="F89" s="164"/>
      <c r="G89" s="160">
        <f t="shared" si="2"/>
        <v>0</v>
      </c>
      <c r="H89"/>
    </row>
    <row r="90" spans="2:8" ht="15.75" customHeight="1" x14ac:dyDescent="0.3">
      <c r="B90" s="161"/>
      <c r="C90" s="86"/>
      <c r="D90" s="218"/>
      <c r="E90" s="166"/>
      <c r="F90" s="164"/>
      <c r="G90" s="160">
        <f t="shared" si="2"/>
        <v>0</v>
      </c>
      <c r="H90"/>
    </row>
    <row r="91" spans="2:8" ht="15.75" customHeight="1" x14ac:dyDescent="0.3">
      <c r="B91" s="161"/>
      <c r="C91" s="86"/>
      <c r="D91" s="218"/>
      <c r="E91" s="166"/>
      <c r="F91" s="164"/>
      <c r="G91" s="160">
        <f t="shared" si="2"/>
        <v>0</v>
      </c>
      <c r="H91"/>
    </row>
    <row r="92" spans="2:8" ht="15.75" customHeight="1" x14ac:dyDescent="0.3">
      <c r="B92" s="161"/>
      <c r="C92" s="86"/>
      <c r="D92" s="218"/>
      <c r="E92" s="166"/>
      <c r="F92" s="164"/>
      <c r="G92" s="160">
        <f t="shared" si="2"/>
        <v>0</v>
      </c>
      <c r="H92"/>
    </row>
    <row r="93" spans="2:8" ht="15.75" customHeight="1" x14ac:dyDescent="0.3">
      <c r="B93" s="161"/>
      <c r="C93" s="86"/>
      <c r="D93" s="218"/>
      <c r="E93" s="166"/>
      <c r="F93" s="164"/>
      <c r="G93" s="160">
        <f t="shared" si="2"/>
        <v>0</v>
      </c>
      <c r="H93"/>
    </row>
    <row r="94" spans="2:8" ht="15.75" customHeight="1" x14ac:dyDescent="0.3">
      <c r="B94" s="161"/>
      <c r="C94" s="86"/>
      <c r="D94" s="218"/>
      <c r="E94" s="166"/>
      <c r="F94" s="164"/>
      <c r="G94" s="160">
        <f t="shared" si="2"/>
        <v>0</v>
      </c>
      <c r="H94"/>
    </row>
    <row r="95" spans="2:8" ht="15.75" customHeight="1" x14ac:dyDescent="0.3">
      <c r="B95" s="161"/>
      <c r="C95" s="86"/>
      <c r="D95" s="218"/>
      <c r="E95" s="166"/>
      <c r="F95" s="164"/>
      <c r="G95" s="160">
        <f t="shared" si="2"/>
        <v>0</v>
      </c>
      <c r="H95"/>
    </row>
    <row r="96" spans="2:8" ht="15.75" customHeight="1" x14ac:dyDescent="0.3">
      <c r="B96" s="161"/>
      <c r="C96" s="86"/>
      <c r="D96" s="218"/>
      <c r="E96" s="166"/>
      <c r="F96" s="164"/>
      <c r="G96" s="160">
        <f t="shared" si="2"/>
        <v>0</v>
      </c>
      <c r="H96"/>
    </row>
    <row r="97" spans="1:8" ht="15.75" customHeight="1" x14ac:dyDescent="0.3">
      <c r="B97" s="161"/>
      <c r="C97" s="86"/>
      <c r="D97" s="218"/>
      <c r="E97" s="166"/>
      <c r="F97" s="164"/>
      <c r="G97" s="160">
        <f t="shared" si="2"/>
        <v>0</v>
      </c>
      <c r="H97"/>
    </row>
    <row r="98" spans="1:8" ht="15.75" customHeight="1" thickBot="1" x14ac:dyDescent="0.35">
      <c r="B98" s="75"/>
      <c r="C98" s="171"/>
      <c r="D98" s="221"/>
      <c r="E98" s="220"/>
      <c r="F98" s="172"/>
      <c r="G98" s="131">
        <f t="shared" si="2"/>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3">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3"/>
        <v>0</v>
      </c>
      <c r="D108"/>
      <c r="E108"/>
      <c r="F108"/>
      <c r="G108"/>
      <c r="H108"/>
    </row>
    <row r="109" spans="1:8" ht="15.75" customHeight="1" x14ac:dyDescent="0.3">
      <c r="B109" s="227" t="str">
        <f>Hulpblad!V5</f>
        <v xml:space="preserve"> </v>
      </c>
      <c r="C109" s="160">
        <f t="shared" si="3"/>
        <v>0</v>
      </c>
      <c r="D109"/>
      <c r="E109"/>
      <c r="F109"/>
      <c r="G109"/>
      <c r="H109"/>
    </row>
    <row r="110" spans="1:8" ht="15.75" customHeight="1" x14ac:dyDescent="0.3">
      <c r="B110" s="227" t="str">
        <f>Hulpblad!V6</f>
        <v xml:space="preserve"> </v>
      </c>
      <c r="C110" s="160">
        <f t="shared" si="3"/>
        <v>0</v>
      </c>
      <c r="D110"/>
      <c r="E110"/>
      <c r="F110"/>
      <c r="G110"/>
      <c r="H110"/>
    </row>
    <row r="111" spans="1:8" ht="15.75" customHeight="1" x14ac:dyDescent="0.3">
      <c r="B111" s="227" t="str">
        <f>Hulpblad!V7</f>
        <v xml:space="preserve"> </v>
      </c>
      <c r="C111" s="160">
        <f t="shared" si="3"/>
        <v>0</v>
      </c>
      <c r="D111"/>
      <c r="E111"/>
      <c r="F111"/>
      <c r="G111"/>
      <c r="H111"/>
    </row>
    <row r="112" spans="1:8" ht="15.75" customHeight="1" x14ac:dyDescent="0.3">
      <c r="B112" s="227" t="str">
        <f>Hulpblad!V8</f>
        <v xml:space="preserve"> </v>
      </c>
      <c r="C112" s="160">
        <f t="shared" si="3"/>
        <v>0</v>
      </c>
      <c r="D112"/>
      <c r="E112"/>
      <c r="F112"/>
      <c r="G112"/>
      <c r="H112"/>
    </row>
    <row r="113" spans="1:8" ht="15.75" customHeight="1" x14ac:dyDescent="0.3">
      <c r="B113" s="227" t="str">
        <f>Hulpblad!V9</f>
        <v xml:space="preserve"> </v>
      </c>
      <c r="C113" s="160">
        <f t="shared" si="3"/>
        <v>0</v>
      </c>
      <c r="D113"/>
      <c r="E113"/>
      <c r="F113"/>
      <c r="G113"/>
      <c r="H113"/>
    </row>
    <row r="114" spans="1:8" ht="15.75" customHeight="1" x14ac:dyDescent="0.3">
      <c r="B114" s="227" t="str">
        <f>Hulpblad!V10</f>
        <v xml:space="preserve"> </v>
      </c>
      <c r="C114" s="160">
        <f t="shared" si="3"/>
        <v>0</v>
      </c>
      <c r="D114"/>
      <c r="E114"/>
      <c r="F114"/>
      <c r="G114"/>
      <c r="H114"/>
    </row>
    <row r="115" spans="1:8" ht="15.75" customHeight="1" thickBot="1" x14ac:dyDescent="0.35">
      <c r="B115" s="227" t="str">
        <f>Hulpblad!V11</f>
        <v xml:space="preserve"> </v>
      </c>
      <c r="C115" s="160">
        <f t="shared" si="3"/>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4">IF($A$119=1,$D123*50,0)</f>
        <v>0</v>
      </c>
      <c r="F123" s="1"/>
      <c r="G123" s="7"/>
      <c r="H123" s="8"/>
    </row>
    <row r="124" spans="1:8" ht="15.75" customHeight="1" x14ac:dyDescent="0.3">
      <c r="B124" s="225"/>
      <c r="C124" s="186"/>
      <c r="D124" s="164"/>
      <c r="E124" s="131">
        <f t="shared" si="4"/>
        <v>0</v>
      </c>
      <c r="F124" s="1"/>
      <c r="G124" s="7"/>
      <c r="H124" s="8"/>
    </row>
    <row r="125" spans="1:8" ht="15.75" customHeight="1" x14ac:dyDescent="0.3">
      <c r="B125" s="225"/>
      <c r="C125" s="186"/>
      <c r="D125" s="164"/>
      <c r="E125" s="131">
        <f t="shared" si="4"/>
        <v>0</v>
      </c>
      <c r="F125" s="1"/>
      <c r="G125" s="7"/>
      <c r="H125" s="8"/>
    </row>
    <row r="126" spans="1:8" ht="15.75" customHeight="1" x14ac:dyDescent="0.3">
      <c r="B126" s="225"/>
      <c r="C126" s="186"/>
      <c r="D126" s="164"/>
      <c r="E126" s="131">
        <f t="shared" si="4"/>
        <v>0</v>
      </c>
      <c r="F126" s="1"/>
      <c r="G126" s="7"/>
      <c r="H126" s="8"/>
    </row>
    <row r="127" spans="1:8" ht="15.75" customHeight="1" x14ac:dyDescent="0.3">
      <c r="B127" s="225"/>
      <c r="C127" s="186"/>
      <c r="D127" s="164"/>
      <c r="E127" s="131">
        <f t="shared" si="4"/>
        <v>0</v>
      </c>
      <c r="F127" s="1"/>
      <c r="G127" s="7"/>
      <c r="H127" s="8"/>
    </row>
    <row r="128" spans="1:8" ht="15.75" customHeight="1" x14ac:dyDescent="0.3">
      <c r="B128" s="225"/>
      <c r="C128" s="186"/>
      <c r="D128" s="164"/>
      <c r="E128" s="131">
        <f t="shared" si="4"/>
        <v>0</v>
      </c>
      <c r="F128" s="1"/>
      <c r="G128" s="7"/>
      <c r="H128" s="8"/>
    </row>
    <row r="129" spans="2:9" ht="15.75" customHeight="1" x14ac:dyDescent="0.3">
      <c r="B129" s="225"/>
      <c r="C129" s="186"/>
      <c r="D129" s="164"/>
      <c r="E129" s="131">
        <f t="shared" si="4"/>
        <v>0</v>
      </c>
      <c r="F129" s="1"/>
      <c r="G129" s="7"/>
      <c r="H129" s="8"/>
    </row>
    <row r="130" spans="2:9" ht="15.75" customHeight="1" x14ac:dyDescent="0.3">
      <c r="B130" s="225"/>
      <c r="C130" s="186"/>
      <c r="D130" s="164"/>
      <c r="E130" s="131">
        <f t="shared" si="4"/>
        <v>0</v>
      </c>
      <c r="F130" s="1"/>
      <c r="G130" s="7"/>
      <c r="H130" s="8"/>
    </row>
    <row r="131" spans="2:9" ht="15.75" customHeight="1" x14ac:dyDescent="0.3">
      <c r="B131" s="225"/>
      <c r="C131" s="186"/>
      <c r="D131" s="164"/>
      <c r="E131" s="131">
        <f t="shared" si="4"/>
        <v>0</v>
      </c>
      <c r="F131" s="1"/>
      <c r="G131" s="7"/>
      <c r="H131" s="8"/>
    </row>
    <row r="132" spans="2:9" ht="15.75" customHeight="1" x14ac:dyDescent="0.3">
      <c r="B132" s="225"/>
      <c r="C132" s="186"/>
      <c r="D132" s="164"/>
      <c r="E132" s="131">
        <f t="shared" si="4"/>
        <v>0</v>
      </c>
      <c r="F132" s="1"/>
      <c r="G132" s="7"/>
      <c r="H132" s="8"/>
    </row>
    <row r="133" spans="2:9" ht="15.75" customHeight="1" x14ac:dyDescent="0.3">
      <c r="B133" s="225"/>
      <c r="C133" s="186"/>
      <c r="D133" s="164"/>
      <c r="E133" s="131">
        <f t="shared" si="4"/>
        <v>0</v>
      </c>
      <c r="F133" s="1"/>
      <c r="G133" s="7"/>
      <c r="H133" s="8"/>
    </row>
    <row r="134" spans="2:9" ht="15.75" customHeight="1" x14ac:dyDescent="0.3">
      <c r="B134" s="225"/>
      <c r="C134" s="186"/>
      <c r="D134" s="164"/>
      <c r="E134" s="131">
        <f t="shared" si="4"/>
        <v>0</v>
      </c>
      <c r="F134" s="1"/>
      <c r="G134" s="7"/>
      <c r="H134" s="8"/>
    </row>
    <row r="135" spans="2:9" ht="15.75" customHeight="1" x14ac:dyDescent="0.3">
      <c r="B135" s="225"/>
      <c r="C135" s="186"/>
      <c r="D135" s="164"/>
      <c r="E135" s="131">
        <f t="shared" ref="E135:E142" si="5">IF($A$119=1,$D135*50,0)</f>
        <v>0</v>
      </c>
      <c r="F135" s="1"/>
      <c r="G135" s="7"/>
      <c r="H135" s="8"/>
    </row>
    <row r="136" spans="2:9" ht="15.75" customHeight="1" x14ac:dyDescent="0.3">
      <c r="B136" s="225"/>
      <c r="C136" s="186"/>
      <c r="D136" s="164"/>
      <c r="E136" s="131">
        <f t="shared" si="5"/>
        <v>0</v>
      </c>
      <c r="F136" s="1"/>
      <c r="G136" s="7"/>
      <c r="H136" s="8"/>
    </row>
    <row r="137" spans="2:9" ht="15.75" customHeight="1" x14ac:dyDescent="0.3">
      <c r="B137" s="225"/>
      <c r="C137" s="186"/>
      <c r="D137" s="164"/>
      <c r="E137" s="131">
        <f t="shared" si="5"/>
        <v>0</v>
      </c>
      <c r="F137" s="1"/>
      <c r="G137" s="7"/>
      <c r="H137" s="8"/>
    </row>
    <row r="138" spans="2:9" ht="15.75" customHeight="1" x14ac:dyDescent="0.3">
      <c r="B138" s="225"/>
      <c r="C138" s="186"/>
      <c r="D138" s="164"/>
      <c r="E138" s="131">
        <f t="shared" si="5"/>
        <v>0</v>
      </c>
      <c r="F138" s="1"/>
      <c r="G138" s="7"/>
      <c r="H138" s="8"/>
    </row>
    <row r="139" spans="2:9" ht="15.75" customHeight="1" x14ac:dyDescent="0.3">
      <c r="B139" s="225"/>
      <c r="C139" s="186"/>
      <c r="D139" s="164"/>
      <c r="E139" s="131">
        <f t="shared" si="5"/>
        <v>0</v>
      </c>
      <c r="F139" s="1"/>
      <c r="G139" s="7"/>
      <c r="H139" s="8"/>
    </row>
    <row r="140" spans="2:9" ht="15.75" customHeight="1" x14ac:dyDescent="0.3">
      <c r="B140" s="225"/>
      <c r="C140" s="186"/>
      <c r="D140" s="164"/>
      <c r="E140" s="131">
        <f t="shared" si="5"/>
        <v>0</v>
      </c>
      <c r="F140" s="1"/>
      <c r="G140" s="7"/>
      <c r="H140" s="8"/>
    </row>
    <row r="141" spans="2:9" ht="15.75" customHeight="1" x14ac:dyDescent="0.3">
      <c r="B141" s="225"/>
      <c r="C141" s="186"/>
      <c r="D141" s="164"/>
      <c r="E141" s="131">
        <f t="shared" si="5"/>
        <v>0</v>
      </c>
      <c r="F141" s="1"/>
      <c r="G141" s="7"/>
      <c r="H141" s="8"/>
    </row>
    <row r="142" spans="2:9" ht="15.75" customHeight="1" thickBot="1" x14ac:dyDescent="0.35">
      <c r="B142" s="225"/>
      <c r="C142" s="186"/>
      <c r="D142" s="164"/>
      <c r="E142" s="131">
        <f t="shared" si="5"/>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6">IF($A$146=1,$D151*43,0)</f>
        <v>0</v>
      </c>
      <c r="F151" s="1"/>
      <c r="G151" s="7"/>
      <c r="H151" s="8"/>
    </row>
    <row r="152" spans="1:9" ht="15.75" customHeight="1" x14ac:dyDescent="0.3">
      <c r="B152" s="225"/>
      <c r="C152" s="186"/>
      <c r="D152" s="164"/>
      <c r="E152" s="131">
        <f t="shared" si="6"/>
        <v>0</v>
      </c>
      <c r="F152" s="1"/>
      <c r="G152" s="7"/>
      <c r="H152" s="8"/>
    </row>
    <row r="153" spans="1:9" ht="15.75" customHeight="1" x14ac:dyDescent="0.3">
      <c r="B153" s="225"/>
      <c r="C153" s="186"/>
      <c r="D153" s="164"/>
      <c r="E153" s="131">
        <f t="shared" si="6"/>
        <v>0</v>
      </c>
      <c r="F153" s="1"/>
      <c r="G153" s="7"/>
      <c r="H153" s="8"/>
    </row>
    <row r="154" spans="1:9" ht="15.75" customHeight="1" x14ac:dyDescent="0.3">
      <c r="B154" s="225"/>
      <c r="C154" s="186"/>
      <c r="D154" s="164"/>
      <c r="E154" s="131">
        <f t="shared" si="6"/>
        <v>0</v>
      </c>
      <c r="F154" s="1"/>
      <c r="G154" s="7"/>
      <c r="H154" s="8"/>
    </row>
    <row r="155" spans="1:9" ht="15.75" customHeight="1" x14ac:dyDescent="0.3">
      <c r="B155" s="225"/>
      <c r="C155" s="186"/>
      <c r="D155" s="164"/>
      <c r="E155" s="131">
        <f t="shared" si="6"/>
        <v>0</v>
      </c>
      <c r="F155" s="1"/>
      <c r="G155" s="7"/>
      <c r="H155" s="8"/>
    </row>
    <row r="156" spans="1:9" ht="15.75" customHeight="1" x14ac:dyDescent="0.3">
      <c r="B156" s="225"/>
      <c r="C156" s="186"/>
      <c r="D156" s="164"/>
      <c r="E156" s="131">
        <f t="shared" si="6"/>
        <v>0</v>
      </c>
      <c r="F156" s="1"/>
      <c r="G156" s="7"/>
      <c r="H156" s="8"/>
    </row>
    <row r="157" spans="1:9" ht="15.75" customHeight="1" x14ac:dyDescent="0.3">
      <c r="B157" s="225"/>
      <c r="C157" s="186"/>
      <c r="D157" s="164"/>
      <c r="E157" s="131">
        <f t="shared" si="6"/>
        <v>0</v>
      </c>
      <c r="F157" s="1"/>
      <c r="G157" s="7"/>
      <c r="H157" s="8"/>
    </row>
    <row r="158" spans="1:9" ht="15.75" customHeight="1" x14ac:dyDescent="0.3">
      <c r="B158" s="225"/>
      <c r="C158" s="186"/>
      <c r="D158" s="164"/>
      <c r="E158" s="131">
        <f t="shared" si="6"/>
        <v>0</v>
      </c>
      <c r="F158" s="1"/>
      <c r="G158" s="7"/>
      <c r="H158" s="8"/>
    </row>
    <row r="159" spans="1:9" ht="15.75" customHeight="1" thickBot="1" x14ac:dyDescent="0.35">
      <c r="B159" s="225"/>
      <c r="C159" s="186"/>
      <c r="D159" s="164"/>
      <c r="E159" s="131">
        <f t="shared" si="6"/>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7">IF($A$163=1,$D167,0)</f>
        <v>0</v>
      </c>
      <c r="F167" s="186"/>
      <c r="G167" s="188"/>
      <c r="H167" s="188"/>
      <c r="I167" s="188"/>
    </row>
    <row r="168" spans="1:9" ht="15.75" customHeight="1" x14ac:dyDescent="0.3">
      <c r="B168" s="161"/>
      <c r="C168" s="86"/>
      <c r="D168" s="187"/>
      <c r="E168" s="160">
        <f t="shared" si="7"/>
        <v>0</v>
      </c>
      <c r="F168" s="169"/>
      <c r="G168" s="170"/>
      <c r="H168" s="170"/>
      <c r="I168" s="170"/>
    </row>
    <row r="169" spans="1:9" ht="15.75" customHeight="1" x14ac:dyDescent="0.3">
      <c r="B169" s="161"/>
      <c r="C169" s="86"/>
      <c r="D169" s="187"/>
      <c r="E169" s="160">
        <f t="shared" si="7"/>
        <v>0</v>
      </c>
      <c r="F169" s="169"/>
      <c r="G169" s="170"/>
      <c r="H169" s="170"/>
      <c r="I169" s="170"/>
    </row>
    <row r="170" spans="1:9" ht="15.75" customHeight="1" x14ac:dyDescent="0.3">
      <c r="B170" s="161"/>
      <c r="C170" s="86"/>
      <c r="D170" s="187"/>
      <c r="E170" s="160">
        <f t="shared" si="7"/>
        <v>0</v>
      </c>
      <c r="F170" s="169"/>
      <c r="G170" s="170"/>
      <c r="H170" s="170"/>
      <c r="I170" s="170"/>
    </row>
    <row r="171" spans="1:9" ht="15.75" customHeight="1" x14ac:dyDescent="0.3">
      <c r="B171" s="161"/>
      <c r="C171" s="86"/>
      <c r="D171" s="187"/>
      <c r="E171" s="160">
        <f t="shared" si="7"/>
        <v>0</v>
      </c>
      <c r="F171" s="169"/>
      <c r="G171" s="170"/>
      <c r="H171" s="170"/>
      <c r="I171" s="170"/>
    </row>
    <row r="172" spans="1:9" ht="15.75" customHeight="1" x14ac:dyDescent="0.3">
      <c r="B172" s="161"/>
      <c r="C172" s="86"/>
      <c r="D172" s="166"/>
      <c r="E172" s="160">
        <f t="shared" si="7"/>
        <v>0</v>
      </c>
      <c r="F172" s="169"/>
      <c r="G172" s="170"/>
      <c r="H172" s="170"/>
      <c r="I172" s="170"/>
    </row>
    <row r="173" spans="1:9" ht="15.75" customHeight="1" x14ac:dyDescent="0.3">
      <c r="B173" s="161"/>
      <c r="C173" s="86"/>
      <c r="D173" s="166"/>
      <c r="E173" s="160">
        <f t="shared" si="7"/>
        <v>0</v>
      </c>
      <c r="F173" s="169"/>
      <c r="G173" s="170"/>
      <c r="H173" s="170"/>
      <c r="I173" s="170"/>
    </row>
    <row r="174" spans="1:9" ht="15.75" customHeight="1" x14ac:dyDescent="0.3">
      <c r="B174" s="161"/>
      <c r="C174" s="86"/>
      <c r="D174" s="166"/>
      <c r="E174" s="160">
        <f t="shared" si="7"/>
        <v>0</v>
      </c>
      <c r="F174" s="169"/>
      <c r="G174" s="170"/>
      <c r="H174" s="170"/>
      <c r="I174" s="170"/>
    </row>
    <row r="175" spans="1:9" ht="15.75" customHeight="1" thickBot="1" x14ac:dyDescent="0.35">
      <c r="B175" s="75"/>
      <c r="C175" s="74"/>
      <c r="D175" s="76"/>
      <c r="E175" s="131">
        <f t="shared" si="7"/>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8">IF($A$179=1,$D184,0)</f>
        <v>0</v>
      </c>
      <c r="F184" s="167"/>
      <c r="G184" s="168"/>
      <c r="H184" s="168"/>
      <c r="I184" s="168"/>
    </row>
    <row r="185" spans="1:9" ht="15.75" customHeight="1" x14ac:dyDescent="0.3">
      <c r="B185" s="161"/>
      <c r="C185" s="86"/>
      <c r="D185" s="166"/>
      <c r="E185" s="159">
        <f t="shared" si="8"/>
        <v>0</v>
      </c>
      <c r="F185" s="167"/>
      <c r="G185" s="168"/>
      <c r="H185" s="168"/>
      <c r="I185" s="168"/>
    </row>
    <row r="186" spans="1:9" ht="15.75" customHeight="1" x14ac:dyDescent="0.3">
      <c r="B186" s="161"/>
      <c r="C186" s="86"/>
      <c r="D186" s="166"/>
      <c r="E186" s="159">
        <f t="shared" si="8"/>
        <v>0</v>
      </c>
      <c r="F186" s="167"/>
      <c r="G186" s="168"/>
      <c r="H186" s="168"/>
      <c r="I186" s="168"/>
    </row>
    <row r="187" spans="1:9" ht="15.75" customHeight="1" x14ac:dyDescent="0.3">
      <c r="B187" s="161"/>
      <c r="C187" s="86"/>
      <c r="D187" s="166"/>
      <c r="E187" s="159">
        <f t="shared" si="8"/>
        <v>0</v>
      </c>
      <c r="F187" s="167"/>
      <c r="G187" s="168"/>
      <c r="H187" s="168"/>
      <c r="I187" s="168"/>
    </row>
    <row r="188" spans="1:9" ht="15.75" customHeight="1" x14ac:dyDescent="0.3">
      <c r="B188" s="161"/>
      <c r="C188" s="86"/>
      <c r="D188" s="166"/>
      <c r="E188" s="159">
        <f t="shared" si="8"/>
        <v>0</v>
      </c>
      <c r="F188" s="167"/>
      <c r="G188" s="168"/>
      <c r="H188" s="168"/>
      <c r="I188" s="168"/>
    </row>
    <row r="189" spans="1:9" ht="15.75" customHeight="1" x14ac:dyDescent="0.3">
      <c r="B189" s="161"/>
      <c r="C189" s="86"/>
      <c r="D189" s="166"/>
      <c r="E189" s="159">
        <f t="shared" si="8"/>
        <v>0</v>
      </c>
      <c r="F189" s="167"/>
      <c r="G189" s="168"/>
      <c r="H189" s="168"/>
      <c r="I189" s="168"/>
    </row>
    <row r="190" spans="1:9" ht="15.75" customHeight="1" x14ac:dyDescent="0.3">
      <c r="B190" s="161"/>
      <c r="C190" s="86"/>
      <c r="D190" s="166"/>
      <c r="E190" s="159">
        <f t="shared" si="8"/>
        <v>0</v>
      </c>
      <c r="F190" s="167"/>
      <c r="G190" s="168"/>
      <c r="H190" s="168"/>
      <c r="I190" s="168"/>
    </row>
    <row r="191" spans="1:9" ht="15.75" customHeight="1" x14ac:dyDescent="0.3">
      <c r="B191" s="161"/>
      <c r="C191" s="86"/>
      <c r="D191" s="166"/>
      <c r="E191" s="159">
        <f t="shared" si="8"/>
        <v>0</v>
      </c>
      <c r="F191" s="167"/>
      <c r="G191" s="168"/>
      <c r="H191" s="168"/>
      <c r="I191" s="168"/>
    </row>
    <row r="192" spans="1:9" ht="15.75" customHeight="1" x14ac:dyDescent="0.3">
      <c r="B192" s="161"/>
      <c r="C192" s="86"/>
      <c r="D192" s="166"/>
      <c r="E192" s="159">
        <f t="shared" si="8"/>
        <v>0</v>
      </c>
      <c r="F192" s="167"/>
      <c r="G192" s="168"/>
      <c r="H192" s="168"/>
      <c r="I192" s="168"/>
    </row>
    <row r="193" spans="1:9" ht="15.75" customHeight="1" x14ac:dyDescent="0.3">
      <c r="B193" s="161"/>
      <c r="C193" s="86"/>
      <c r="D193" s="166"/>
      <c r="E193" s="159">
        <f t="shared" si="8"/>
        <v>0</v>
      </c>
      <c r="F193" s="167"/>
      <c r="G193" s="168"/>
      <c r="H193" s="168"/>
      <c r="I193" s="168"/>
    </row>
    <row r="194" spans="1:9" ht="15.75" customHeight="1" x14ac:dyDescent="0.3">
      <c r="B194" s="161"/>
      <c r="C194" s="86"/>
      <c r="D194" s="166"/>
      <c r="E194" s="159">
        <f t="shared" si="8"/>
        <v>0</v>
      </c>
      <c r="F194" s="167"/>
      <c r="G194" s="168"/>
      <c r="H194" s="168"/>
      <c r="I194" s="168"/>
    </row>
    <row r="195" spans="1:9" ht="15.75" customHeight="1" x14ac:dyDescent="0.3">
      <c r="B195" s="161"/>
      <c r="C195" s="86"/>
      <c r="D195" s="166"/>
      <c r="E195" s="159">
        <f t="shared" si="8"/>
        <v>0</v>
      </c>
      <c r="F195" s="167"/>
      <c r="G195" s="168"/>
      <c r="H195" s="168"/>
      <c r="I195" s="168"/>
    </row>
    <row r="196" spans="1:9" ht="15.75" customHeight="1" x14ac:dyDescent="0.3">
      <c r="B196" s="161"/>
      <c r="C196" s="86"/>
      <c r="D196" s="166"/>
      <c r="E196" s="159">
        <f t="shared" si="8"/>
        <v>0</v>
      </c>
      <c r="F196" s="167"/>
      <c r="G196" s="168"/>
      <c r="H196" s="168"/>
      <c r="I196" s="168"/>
    </row>
    <row r="197" spans="1:9" ht="15.75" customHeight="1" x14ac:dyDescent="0.3">
      <c r="B197" s="161"/>
      <c r="C197" s="86"/>
      <c r="D197" s="166"/>
      <c r="E197" s="159">
        <f t="shared" si="8"/>
        <v>0</v>
      </c>
      <c r="F197" s="167"/>
      <c r="G197" s="168"/>
      <c r="H197" s="168"/>
      <c r="I197" s="168"/>
    </row>
    <row r="198" spans="1:9" ht="15.75" customHeight="1" x14ac:dyDescent="0.3">
      <c r="B198" s="161"/>
      <c r="C198" s="86"/>
      <c r="D198" s="166"/>
      <c r="E198" s="159">
        <f t="shared" si="8"/>
        <v>0</v>
      </c>
      <c r="F198" s="167"/>
      <c r="G198" s="168"/>
      <c r="H198" s="168"/>
      <c r="I198" s="168"/>
    </row>
    <row r="199" spans="1:9" ht="15.75" customHeight="1" thickBot="1" x14ac:dyDescent="0.35">
      <c r="B199" s="75"/>
      <c r="C199" s="74"/>
      <c r="D199" s="76"/>
      <c r="E199" s="159">
        <f t="shared" si="8"/>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9">IFERROR(IF($A$203=1,(D208-E208)*(G208/F208)*H208,0),0)</f>
        <v>0</v>
      </c>
    </row>
    <row r="209" spans="1:9" ht="15.75" customHeight="1" x14ac:dyDescent="0.3">
      <c r="B209" s="161"/>
      <c r="C209" s="162"/>
      <c r="D209" s="163"/>
      <c r="E209" s="163"/>
      <c r="F209" s="164"/>
      <c r="G209" s="164"/>
      <c r="H209" s="165"/>
      <c r="I209" s="160">
        <f t="shared" si="9"/>
        <v>0</v>
      </c>
    </row>
    <row r="210" spans="1:9" ht="15.75" customHeight="1" x14ac:dyDescent="0.3">
      <c r="B210" s="161"/>
      <c r="C210" s="162"/>
      <c r="D210" s="163"/>
      <c r="E210" s="163"/>
      <c r="F210" s="164"/>
      <c r="G210" s="164"/>
      <c r="H210" s="165"/>
      <c r="I210" s="160">
        <f t="shared" si="9"/>
        <v>0</v>
      </c>
    </row>
    <row r="211" spans="1:9" ht="15.75" customHeight="1" x14ac:dyDescent="0.3">
      <c r="B211" s="161"/>
      <c r="C211" s="162"/>
      <c r="D211" s="163"/>
      <c r="E211" s="163"/>
      <c r="F211" s="164"/>
      <c r="G211" s="164"/>
      <c r="H211" s="165"/>
      <c r="I211" s="160">
        <f t="shared" si="9"/>
        <v>0</v>
      </c>
    </row>
    <row r="212" spans="1:9" ht="15.75" customHeight="1" x14ac:dyDescent="0.3">
      <c r="B212" s="161"/>
      <c r="C212" s="162"/>
      <c r="D212" s="163"/>
      <c r="E212" s="163"/>
      <c r="F212" s="164"/>
      <c r="G212" s="164"/>
      <c r="H212" s="165"/>
      <c r="I212" s="160">
        <f t="shared" si="9"/>
        <v>0</v>
      </c>
    </row>
    <row r="213" spans="1:9" ht="15.75" customHeight="1" x14ac:dyDescent="0.3">
      <c r="B213" s="161"/>
      <c r="C213" s="162"/>
      <c r="D213" s="163"/>
      <c r="E213" s="163"/>
      <c r="F213" s="164"/>
      <c r="G213" s="164"/>
      <c r="H213" s="165"/>
      <c r="I213" s="160">
        <f t="shared" si="9"/>
        <v>0</v>
      </c>
    </row>
    <row r="214" spans="1:9" ht="15.75" customHeight="1" thickBot="1" x14ac:dyDescent="0.35">
      <c r="B214" s="75"/>
      <c r="C214" s="79"/>
      <c r="D214" s="80"/>
      <c r="E214" s="80"/>
      <c r="F214" s="117"/>
      <c r="G214" s="117"/>
      <c r="H214" s="109"/>
      <c r="I214" s="131">
        <f t="shared" si="9"/>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0">IF($A$218=1,$E223*$D223,0)</f>
        <v>0</v>
      </c>
      <c r="G223" s="186"/>
      <c r="H223" s="168"/>
      <c r="I223" s="168"/>
    </row>
    <row r="224" spans="1:9" ht="15.75" customHeight="1" x14ac:dyDescent="0.3">
      <c r="B224" s="173"/>
      <c r="C224" s="86"/>
      <c r="D224" s="186"/>
      <c r="E224" s="189"/>
      <c r="F224" s="160">
        <f t="shared" si="10"/>
        <v>0</v>
      </c>
      <c r="G224" s="186"/>
      <c r="H224" s="168"/>
      <c r="I224" s="168"/>
    </row>
    <row r="225" spans="2:9" ht="15.75" customHeight="1" x14ac:dyDescent="0.3">
      <c r="B225" s="173"/>
      <c r="C225" s="86"/>
      <c r="D225" s="186"/>
      <c r="E225" s="189"/>
      <c r="F225" s="160">
        <f t="shared" si="10"/>
        <v>0</v>
      </c>
      <c r="G225" s="186"/>
      <c r="H225" s="168"/>
      <c r="I225" s="168"/>
    </row>
    <row r="226" spans="2:9" ht="15.75" customHeight="1" x14ac:dyDescent="0.3">
      <c r="B226" s="173"/>
      <c r="C226" s="86"/>
      <c r="D226" s="186"/>
      <c r="E226" s="189"/>
      <c r="F226" s="160">
        <f t="shared" si="10"/>
        <v>0</v>
      </c>
      <c r="G226" s="186"/>
      <c r="H226" s="168"/>
      <c r="I226" s="168"/>
    </row>
    <row r="227" spans="2:9" ht="15.75" customHeight="1" x14ac:dyDescent="0.3">
      <c r="B227" s="173"/>
      <c r="C227" s="86"/>
      <c r="D227" s="186"/>
      <c r="E227" s="189"/>
      <c r="F227" s="160">
        <f t="shared" si="10"/>
        <v>0</v>
      </c>
      <c r="G227" s="186"/>
      <c r="H227" s="168"/>
      <c r="I227" s="168"/>
    </row>
    <row r="228" spans="2:9" ht="15.75" customHeight="1" x14ac:dyDescent="0.3">
      <c r="B228" s="173"/>
      <c r="C228" s="86"/>
      <c r="D228" s="86"/>
      <c r="E228" s="164"/>
      <c r="F228" s="160">
        <f t="shared" si="10"/>
        <v>0</v>
      </c>
      <c r="G228" s="86"/>
      <c r="H228" s="168"/>
      <c r="I228" s="168"/>
    </row>
    <row r="229" spans="2:9" ht="15.75" customHeight="1" x14ac:dyDescent="0.3">
      <c r="B229" s="173"/>
      <c r="C229" s="86"/>
      <c r="D229" s="86"/>
      <c r="E229" s="164"/>
      <c r="F229" s="160">
        <f t="shared" si="10"/>
        <v>0</v>
      </c>
      <c r="G229" s="86"/>
      <c r="H229" s="168"/>
      <c r="I229" s="168"/>
    </row>
    <row r="230" spans="2:9" ht="15.75" customHeight="1" x14ac:dyDescent="0.3">
      <c r="B230" s="173"/>
      <c r="C230" s="86"/>
      <c r="D230" s="86"/>
      <c r="E230" s="164"/>
      <c r="F230" s="160">
        <f t="shared" si="10"/>
        <v>0</v>
      </c>
      <c r="G230" s="86"/>
      <c r="H230" s="168"/>
      <c r="I230" s="168"/>
    </row>
    <row r="231" spans="2:9" ht="15.75" customHeight="1" x14ac:dyDescent="0.3">
      <c r="B231" s="173"/>
      <c r="C231" s="86"/>
      <c r="D231" s="86"/>
      <c r="E231" s="164"/>
      <c r="F231" s="160">
        <f t="shared" si="10"/>
        <v>0</v>
      </c>
      <c r="G231" s="86"/>
      <c r="H231" s="168"/>
      <c r="I231" s="168"/>
    </row>
    <row r="232" spans="2:9" ht="15.75" customHeight="1" x14ac:dyDescent="0.3">
      <c r="B232" s="173"/>
      <c r="C232" s="86"/>
      <c r="D232" s="86"/>
      <c r="E232" s="164"/>
      <c r="F232" s="160">
        <f t="shared" si="10"/>
        <v>0</v>
      </c>
      <c r="G232" s="86"/>
      <c r="H232" s="168"/>
      <c r="I232" s="168"/>
    </row>
    <row r="233" spans="2:9" ht="15.75" customHeight="1" x14ac:dyDescent="0.3">
      <c r="B233" s="173"/>
      <c r="C233" s="86"/>
      <c r="D233" s="86"/>
      <c r="E233" s="164"/>
      <c r="F233" s="160">
        <f t="shared" si="10"/>
        <v>0</v>
      </c>
      <c r="G233" s="86"/>
      <c r="H233" s="168"/>
      <c r="I233" s="168"/>
    </row>
    <row r="234" spans="2:9" ht="15.75" customHeight="1" x14ac:dyDescent="0.3">
      <c r="B234" s="173"/>
      <c r="C234" s="86"/>
      <c r="D234" s="86"/>
      <c r="E234" s="164"/>
      <c r="F234" s="160">
        <f t="shared" si="10"/>
        <v>0</v>
      </c>
      <c r="G234" s="86"/>
      <c r="H234" s="168"/>
      <c r="I234" s="168"/>
    </row>
    <row r="235" spans="2:9" ht="15.75" customHeight="1" x14ac:dyDescent="0.3">
      <c r="B235" s="173"/>
      <c r="C235" s="86"/>
      <c r="D235" s="86"/>
      <c r="E235" s="164"/>
      <c r="F235" s="160">
        <f t="shared" si="10"/>
        <v>0</v>
      </c>
      <c r="G235" s="86"/>
      <c r="H235" s="168"/>
      <c r="I235" s="168"/>
    </row>
    <row r="236" spans="2:9" ht="15.75" customHeight="1" x14ac:dyDescent="0.3">
      <c r="B236" s="173"/>
      <c r="C236" s="86"/>
      <c r="D236" s="86"/>
      <c r="E236" s="164"/>
      <c r="F236" s="160">
        <f t="shared" si="10"/>
        <v>0</v>
      </c>
      <c r="G236" s="86"/>
      <c r="H236" s="168"/>
      <c r="I236" s="168"/>
    </row>
    <row r="237" spans="2:9" ht="15.75" customHeight="1" thickBot="1" x14ac:dyDescent="0.35">
      <c r="B237" s="73"/>
      <c r="C237" s="74"/>
      <c r="D237" s="74"/>
      <c r="E237" s="117"/>
      <c r="F237" s="131">
        <f t="shared" si="10"/>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1">IF(AND($A$241=1,B246&lt;&gt;"",B246&lt;&gt;" "),(SUMIFS($G$84:$G$98,$B$84:$B$98,$B246)+SUMIFS($E$150:$E$159,$B$150:$B$159,$B246))*0.4,0)</f>
        <v>0</v>
      </c>
      <c r="D246"/>
      <c r="E246"/>
      <c r="F246"/>
      <c r="G246"/>
      <c r="H246"/>
    </row>
    <row r="247" spans="1:9" ht="15.75" customHeight="1" x14ac:dyDescent="0.3">
      <c r="B247" s="227" t="str">
        <f>Hulpblad!V4</f>
        <v xml:space="preserve"> </v>
      </c>
      <c r="C247" s="160">
        <f t="shared" si="11"/>
        <v>0</v>
      </c>
      <c r="D247"/>
      <c r="E247"/>
      <c r="F247"/>
      <c r="G247"/>
      <c r="H247"/>
    </row>
    <row r="248" spans="1:9" ht="15.75" customHeight="1" x14ac:dyDescent="0.3">
      <c r="B248" s="227" t="str">
        <f>Hulpblad!V5</f>
        <v xml:space="preserve"> </v>
      </c>
      <c r="C248" s="160">
        <f t="shared" si="11"/>
        <v>0</v>
      </c>
      <c r="D248"/>
      <c r="E248"/>
      <c r="F248"/>
      <c r="G248"/>
      <c r="H248"/>
    </row>
    <row r="249" spans="1:9" ht="15.75" customHeight="1" x14ac:dyDescent="0.3">
      <c r="B249" s="227" t="str">
        <f>Hulpblad!V6</f>
        <v xml:space="preserve"> </v>
      </c>
      <c r="C249" s="160">
        <f t="shared" si="11"/>
        <v>0</v>
      </c>
      <c r="D249"/>
      <c r="E249"/>
      <c r="F249"/>
      <c r="G249"/>
      <c r="H249"/>
    </row>
    <row r="250" spans="1:9" ht="15.75" customHeight="1" x14ac:dyDescent="0.3">
      <c r="B250" s="227" t="str">
        <f>Hulpblad!V7</f>
        <v xml:space="preserve"> </v>
      </c>
      <c r="C250" s="160">
        <f t="shared" si="11"/>
        <v>0</v>
      </c>
      <c r="D250"/>
      <c r="E250"/>
      <c r="F250"/>
      <c r="G250"/>
      <c r="H250"/>
    </row>
    <row r="251" spans="1:9" ht="15.75" customHeight="1" x14ac:dyDescent="0.3">
      <c r="B251" s="227" t="str">
        <f>Hulpblad!V8</f>
        <v xml:space="preserve"> </v>
      </c>
      <c r="C251" s="160">
        <f t="shared" si="11"/>
        <v>0</v>
      </c>
      <c r="D251"/>
      <c r="E251"/>
      <c r="F251"/>
      <c r="G251"/>
      <c r="H251"/>
    </row>
    <row r="252" spans="1:9" ht="15.75" customHeight="1" x14ac:dyDescent="0.3">
      <c r="B252" s="227" t="str">
        <f>Hulpblad!V9</f>
        <v xml:space="preserve"> </v>
      </c>
      <c r="C252" s="160">
        <f t="shared" si="11"/>
        <v>0</v>
      </c>
      <c r="D252"/>
      <c r="E252"/>
      <c r="F252"/>
      <c r="G252"/>
      <c r="H252"/>
    </row>
    <row r="253" spans="1:9" ht="15.75" customHeight="1" x14ac:dyDescent="0.3">
      <c r="B253" s="227" t="str">
        <f>Hulpblad!V10</f>
        <v xml:space="preserve"> </v>
      </c>
      <c r="C253" s="160">
        <f t="shared" si="11"/>
        <v>0</v>
      </c>
      <c r="D253"/>
      <c r="E253"/>
      <c r="F253"/>
      <c r="G253"/>
      <c r="H253"/>
    </row>
    <row r="254" spans="1:9" ht="15.75" customHeight="1" thickBot="1" x14ac:dyDescent="0.35">
      <c r="B254" s="227" t="str">
        <f>Hulpblad!V11</f>
        <v xml:space="preserve"> </v>
      </c>
      <c r="C254" s="160">
        <f t="shared" si="11"/>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2">IFERROR(C267/$C$273,0)</f>
        <v>0</v>
      </c>
      <c r="E267" s="86"/>
      <c r="F267" s="87"/>
      <c r="G267" s="87"/>
      <c r="H267" s="87"/>
      <c r="I267" s="88"/>
    </row>
    <row r="268" spans="2:9" ht="15.75" customHeight="1" x14ac:dyDescent="0.3">
      <c r="B268" s="44" t="s">
        <v>89</v>
      </c>
      <c r="C268" s="81"/>
      <c r="D268" s="132">
        <f t="shared" si="12"/>
        <v>0</v>
      </c>
      <c r="E268" s="86"/>
      <c r="F268" s="87"/>
      <c r="G268" s="87"/>
      <c r="H268" s="87"/>
      <c r="I268" s="88"/>
    </row>
    <row r="269" spans="2:9" ht="15.75" customHeight="1" x14ac:dyDescent="0.3">
      <c r="B269" s="44" t="s">
        <v>38</v>
      </c>
      <c r="C269" s="81"/>
      <c r="D269" s="132">
        <f t="shared" si="12"/>
        <v>0</v>
      </c>
      <c r="E269" s="86"/>
      <c r="F269" s="87"/>
      <c r="G269" s="87"/>
      <c r="H269" s="87"/>
      <c r="I269" s="88"/>
    </row>
    <row r="270" spans="2:9" ht="15.75" customHeight="1" thickBot="1" x14ac:dyDescent="0.35">
      <c r="B270" s="45" t="s">
        <v>39</v>
      </c>
      <c r="C270" s="82"/>
      <c r="D270" s="133">
        <f t="shared" si="12"/>
        <v>0</v>
      </c>
      <c r="E270" s="89"/>
      <c r="F270" s="90"/>
      <c r="G270" s="90"/>
      <c r="H270" s="90"/>
      <c r="I270" s="91"/>
    </row>
    <row r="271" spans="2:9" ht="17.25" thickTop="1" thickBot="1" x14ac:dyDescent="0.35">
      <c r="B271" s="59" t="s">
        <v>1</v>
      </c>
      <c r="C271" s="134">
        <f>SUM(C265:C270)</f>
        <v>0</v>
      </c>
      <c r="D271" s="135">
        <f t="shared" si="12"/>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321"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320" priority="9" stopIfTrue="1">
      <formula>$A$16=0</formula>
    </cfRule>
  </conditionalFormatting>
  <conditionalFormatting sqref="B29:C29">
    <cfRule type="expression" dxfId="319" priority="24">
      <formula>LEFT($C$29,3)="Let"</formula>
    </cfRule>
  </conditionalFormatting>
  <conditionalFormatting sqref="B33:C33 B36:G77">
    <cfRule type="expression" dxfId="318" priority="19">
      <formula>$A$33="nvt"</formula>
    </cfRule>
  </conditionalFormatting>
  <conditionalFormatting sqref="B80:C80 B83:G99">
    <cfRule type="expression" dxfId="317" priority="20">
      <formula>$A$80="nvt"</formula>
    </cfRule>
  </conditionalFormatting>
  <conditionalFormatting sqref="B119:C119 B122:E143">
    <cfRule type="expression" dxfId="316" priority="17">
      <formula>$A$119="nvt"</formula>
    </cfRule>
  </conditionalFormatting>
  <conditionalFormatting sqref="B146:C146 B149:E160">
    <cfRule type="expression" dxfId="315" priority="5">
      <formula>$A$146="nvt"</formula>
    </cfRule>
  </conditionalFormatting>
  <conditionalFormatting sqref="B163:C163">
    <cfRule type="expression" dxfId="314" priority="16">
      <formula>$A$163="nvt"</formula>
    </cfRule>
  </conditionalFormatting>
  <conditionalFormatting sqref="B179:C179">
    <cfRule type="expression" dxfId="313" priority="15">
      <formula>$A$179="nvt"</formula>
    </cfRule>
  </conditionalFormatting>
  <conditionalFormatting sqref="B203:C203">
    <cfRule type="expression" dxfId="312" priority="14">
      <formula>$A$203="nvt"</formula>
    </cfRule>
  </conditionalFormatting>
  <conditionalFormatting sqref="B17:D26">
    <cfRule type="expression" dxfId="311" priority="22">
      <formula>$A17=0</formula>
    </cfRule>
  </conditionalFormatting>
  <conditionalFormatting sqref="B102:D102 B105:C116">
    <cfRule type="expression" dxfId="310" priority="18">
      <formula>$A$102="nvt"</formula>
    </cfRule>
  </conditionalFormatting>
  <conditionalFormatting sqref="B241:D241 B244:C255">
    <cfRule type="expression" dxfId="309" priority="12">
      <formula>$A$241="nvt"</formula>
    </cfRule>
  </conditionalFormatting>
  <conditionalFormatting sqref="B221:F238 B218:C218">
    <cfRule type="expression" dxfId="308" priority="13">
      <formula>$A$218="nvt"</formula>
    </cfRule>
  </conditionalFormatting>
  <conditionalFormatting sqref="B166:I176">
    <cfRule type="expression" dxfId="307" priority="10">
      <formula>$A$163="nvt"</formula>
    </cfRule>
  </conditionalFormatting>
  <conditionalFormatting sqref="B182:I200">
    <cfRule type="expression" dxfId="306" priority="8">
      <formula>$A$179="nvt"</formula>
    </cfRule>
  </conditionalFormatting>
  <conditionalFormatting sqref="B206:I215">
    <cfRule type="expression" dxfId="305" priority="23">
      <formula>$A$203="nvt"</formula>
    </cfRule>
  </conditionalFormatting>
  <conditionalFormatting sqref="C275">
    <cfRule type="cellIs" dxfId="304" priority="21" operator="notEqual">
      <formula>"JA"</formula>
    </cfRule>
  </conditionalFormatting>
  <conditionalFormatting sqref="D271">
    <cfRule type="expression" dxfId="303" priority="11">
      <formula>C275&lt;&gt;"JA"</formula>
    </cfRule>
  </conditionalFormatting>
  <conditionalFormatting sqref="G221:G238">
    <cfRule type="expression" dxfId="302" priority="4">
      <formula>$A$218="nvt"</formula>
    </cfRule>
  </conditionalFormatting>
  <conditionalFormatting sqref="H221:I237">
    <cfRule type="expression" dxfId="301" priority="2">
      <formula>$A$179="nvt"</formula>
    </cfRule>
  </conditionalFormatting>
  <conditionalFormatting sqref="H238:I238">
    <cfRule type="expression" dxfId="300" priority="3">
      <formula>$A$218="nvt"</formula>
    </cfRule>
  </conditionalFormatting>
  <conditionalFormatting sqref="I221:J237">
    <cfRule type="expression" dxfId="299" priority="1" stopIfTrue="1">
      <formula>$A$16=0</formula>
    </cfRule>
  </conditionalFormatting>
  <dataValidations count="4">
    <dataValidation type="list" allowBlank="1" showInputMessage="1" showErrorMessage="1" sqref="B222:B237 B37:B76 B183:B199 B167:B175 B84:B98 B207:B214 B150:B159 B123:B142" xr:uid="{4FEEF6FF-258B-4785-AFA1-D6AAC1D0E208}">
      <formula1>K_Werkpakket</formula1>
    </dataValidation>
    <dataValidation type="list" allowBlank="1" showInputMessage="1" showErrorMessage="1" sqref="C6" xr:uid="{443DE1A2-82BE-4DDD-B9D7-457048D95CFC}">
      <formula1>K_Type</formula1>
    </dataValidation>
    <dataValidation type="list" allowBlank="1" showInputMessage="1" showErrorMessage="1" sqref="C7" xr:uid="{A64BA582-BF52-42DB-A0BA-B205D7BFC7B8}">
      <formula1>K_Omvang</formula1>
    </dataValidation>
    <dataValidation type="list" allowBlank="1" showInputMessage="1" showErrorMessage="1" sqref="C202" xr:uid="{29F2851F-64FF-4D53-BAE2-A945D706D61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AA51-AE4A-4FA8-AD3D-CFE728C94B9A}">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173</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5"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ref="E136:E142" si="6">IF($A$119=1,$D136*50,0)</f>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298"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297" priority="9" stopIfTrue="1">
      <formula>$A$16=0</formula>
    </cfRule>
  </conditionalFormatting>
  <conditionalFormatting sqref="B29:C29">
    <cfRule type="expression" dxfId="296" priority="24">
      <formula>LEFT($C$29,3)="Let"</formula>
    </cfRule>
  </conditionalFormatting>
  <conditionalFormatting sqref="B33:C33 B36:G77">
    <cfRule type="expression" dxfId="295" priority="19">
      <formula>$A$33="nvt"</formula>
    </cfRule>
  </conditionalFormatting>
  <conditionalFormatting sqref="B80:C80 B83:G99">
    <cfRule type="expression" dxfId="294" priority="20">
      <formula>$A$80="nvt"</formula>
    </cfRule>
  </conditionalFormatting>
  <conditionalFormatting sqref="B119:C119 B122:E143">
    <cfRule type="expression" dxfId="293" priority="17">
      <formula>$A$119="nvt"</formula>
    </cfRule>
  </conditionalFormatting>
  <conditionalFormatting sqref="B146:C146 B149:E160">
    <cfRule type="expression" dxfId="292" priority="5">
      <formula>$A$146="nvt"</formula>
    </cfRule>
  </conditionalFormatting>
  <conditionalFormatting sqref="B163:C163">
    <cfRule type="expression" dxfId="291" priority="16">
      <formula>$A$163="nvt"</formula>
    </cfRule>
  </conditionalFormatting>
  <conditionalFormatting sqref="B179:C179">
    <cfRule type="expression" dxfId="290" priority="15">
      <formula>$A$179="nvt"</formula>
    </cfRule>
  </conditionalFormatting>
  <conditionalFormatting sqref="B203:C203">
    <cfRule type="expression" dxfId="289" priority="14">
      <formula>$A$203="nvt"</formula>
    </cfRule>
  </conditionalFormatting>
  <conditionalFormatting sqref="B17:D26">
    <cfRule type="expression" dxfId="288" priority="22">
      <formula>$A17=0</formula>
    </cfRule>
  </conditionalFormatting>
  <conditionalFormatting sqref="B102:D102 B105:C116">
    <cfRule type="expression" dxfId="287" priority="18">
      <formula>$A$102="nvt"</formula>
    </cfRule>
  </conditionalFormatting>
  <conditionalFormatting sqref="B241:D241 B244:C255">
    <cfRule type="expression" dxfId="286" priority="12">
      <formula>$A$241="nvt"</formula>
    </cfRule>
  </conditionalFormatting>
  <conditionalFormatting sqref="B221:F238 B218:C218">
    <cfRule type="expression" dxfId="285" priority="13">
      <formula>$A$218="nvt"</formula>
    </cfRule>
  </conditionalFormatting>
  <conditionalFormatting sqref="B166:I176">
    <cfRule type="expression" dxfId="284" priority="10">
      <formula>$A$163="nvt"</formula>
    </cfRule>
  </conditionalFormatting>
  <conditionalFormatting sqref="B182:I200">
    <cfRule type="expression" dxfId="283" priority="8">
      <formula>$A$179="nvt"</formula>
    </cfRule>
  </conditionalFormatting>
  <conditionalFormatting sqref="B206:I215">
    <cfRule type="expression" dxfId="282" priority="23">
      <formula>$A$203="nvt"</formula>
    </cfRule>
  </conditionalFormatting>
  <conditionalFormatting sqref="C275">
    <cfRule type="cellIs" dxfId="281" priority="21" operator="notEqual">
      <formula>"JA"</formula>
    </cfRule>
  </conditionalFormatting>
  <conditionalFormatting sqref="D271">
    <cfRule type="expression" dxfId="280" priority="11">
      <formula>C275&lt;&gt;"JA"</formula>
    </cfRule>
  </conditionalFormatting>
  <conditionalFormatting sqref="G221:G238">
    <cfRule type="expression" dxfId="279" priority="4">
      <formula>$A$218="nvt"</formula>
    </cfRule>
  </conditionalFormatting>
  <conditionalFormatting sqref="H221:I237">
    <cfRule type="expression" dxfId="278" priority="2">
      <formula>$A$179="nvt"</formula>
    </cfRule>
  </conditionalFormatting>
  <conditionalFormatting sqref="H238:I238">
    <cfRule type="expression" dxfId="277" priority="3">
      <formula>$A$218="nvt"</formula>
    </cfRule>
  </conditionalFormatting>
  <conditionalFormatting sqref="I221:J237">
    <cfRule type="expression" dxfId="276" priority="1" stopIfTrue="1">
      <formula>$A$16=0</formula>
    </cfRule>
  </conditionalFormatting>
  <dataValidations count="4">
    <dataValidation type="list" allowBlank="1" showInputMessage="1" showErrorMessage="1" sqref="C202" xr:uid="{22AF8591-E4B0-4BEB-8D0C-D0DC2D5BEA4D}">
      <formula1>#REF!</formula1>
    </dataValidation>
    <dataValidation type="list" allowBlank="1" showInputMessage="1" showErrorMessage="1" sqref="C7" xr:uid="{BC028E14-28C4-4F57-B86D-15E017AD3119}">
      <formula1>K_Omvang</formula1>
    </dataValidation>
    <dataValidation type="list" allowBlank="1" showInputMessage="1" showErrorMessage="1" sqref="C6" xr:uid="{F89F5648-11AB-4D10-8680-66DEBFDE193C}">
      <formula1>K_Type</formula1>
    </dataValidation>
    <dataValidation type="list" allowBlank="1" showInputMessage="1" showErrorMessage="1" sqref="B222:B237 B37:B76 B183:B199 B167:B175 B84:B98 B207:B214 B150:B159 B123:B142" xr:uid="{C7FB9A94-8F95-4CF1-AAE8-A9C8B189ABE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E897-0F43-4765-9824-4F12EC0769F3}">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174</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275"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274" priority="9" stopIfTrue="1">
      <formula>$A$16=0</formula>
    </cfRule>
  </conditionalFormatting>
  <conditionalFormatting sqref="B29:C29">
    <cfRule type="expression" dxfId="273" priority="24">
      <formula>LEFT($C$29,3)="Let"</formula>
    </cfRule>
  </conditionalFormatting>
  <conditionalFormatting sqref="B33:C33 B36:G77">
    <cfRule type="expression" dxfId="272" priority="19">
      <formula>$A$33="nvt"</formula>
    </cfRule>
  </conditionalFormatting>
  <conditionalFormatting sqref="B80:C80 B83:G99">
    <cfRule type="expression" dxfId="271" priority="20">
      <formula>$A$80="nvt"</formula>
    </cfRule>
  </conditionalFormatting>
  <conditionalFormatting sqref="B119:C119 B122:E143">
    <cfRule type="expression" dxfId="270" priority="17">
      <formula>$A$119="nvt"</formula>
    </cfRule>
  </conditionalFormatting>
  <conditionalFormatting sqref="B146:C146 B149:E160">
    <cfRule type="expression" dxfId="269" priority="5">
      <formula>$A$146="nvt"</formula>
    </cfRule>
  </conditionalFormatting>
  <conditionalFormatting sqref="B163:C163">
    <cfRule type="expression" dxfId="268" priority="16">
      <formula>$A$163="nvt"</formula>
    </cfRule>
  </conditionalFormatting>
  <conditionalFormatting sqref="B179:C179">
    <cfRule type="expression" dxfId="267" priority="15">
      <formula>$A$179="nvt"</formula>
    </cfRule>
  </conditionalFormatting>
  <conditionalFormatting sqref="B203:C203">
    <cfRule type="expression" dxfId="266" priority="14">
      <formula>$A$203="nvt"</formula>
    </cfRule>
  </conditionalFormatting>
  <conditionalFormatting sqref="B17:D26">
    <cfRule type="expression" dxfId="265" priority="22">
      <formula>$A17=0</formula>
    </cfRule>
  </conditionalFormatting>
  <conditionalFormatting sqref="B102:D102 B105:C116">
    <cfRule type="expression" dxfId="264" priority="18">
      <formula>$A$102="nvt"</formula>
    </cfRule>
  </conditionalFormatting>
  <conditionalFormatting sqref="B241:D241 B244:C255">
    <cfRule type="expression" dxfId="263" priority="12">
      <formula>$A$241="nvt"</formula>
    </cfRule>
  </conditionalFormatting>
  <conditionalFormatting sqref="B221:F238 B218:C218">
    <cfRule type="expression" dxfId="262" priority="13">
      <formula>$A$218="nvt"</formula>
    </cfRule>
  </conditionalFormatting>
  <conditionalFormatting sqref="B166:I176">
    <cfRule type="expression" dxfId="261" priority="10">
      <formula>$A$163="nvt"</formula>
    </cfRule>
  </conditionalFormatting>
  <conditionalFormatting sqref="B182:I200">
    <cfRule type="expression" dxfId="260" priority="8">
      <formula>$A$179="nvt"</formula>
    </cfRule>
  </conditionalFormatting>
  <conditionalFormatting sqref="B206:I215">
    <cfRule type="expression" dxfId="259" priority="23">
      <formula>$A$203="nvt"</formula>
    </cfRule>
  </conditionalFormatting>
  <conditionalFormatting sqref="C275">
    <cfRule type="cellIs" dxfId="258" priority="21" operator="notEqual">
      <formula>"JA"</formula>
    </cfRule>
  </conditionalFormatting>
  <conditionalFormatting sqref="D271">
    <cfRule type="expression" dxfId="257" priority="11">
      <formula>C275&lt;&gt;"JA"</formula>
    </cfRule>
  </conditionalFormatting>
  <conditionalFormatting sqref="G221:G238">
    <cfRule type="expression" dxfId="256" priority="4">
      <formula>$A$218="nvt"</formula>
    </cfRule>
  </conditionalFormatting>
  <conditionalFormatting sqref="H221:I237">
    <cfRule type="expression" dxfId="255" priority="2">
      <formula>$A$179="nvt"</formula>
    </cfRule>
  </conditionalFormatting>
  <conditionalFormatting sqref="H238:I238">
    <cfRule type="expression" dxfId="254" priority="3">
      <formula>$A$218="nvt"</formula>
    </cfRule>
  </conditionalFormatting>
  <conditionalFormatting sqref="I221:J237">
    <cfRule type="expression" dxfId="253" priority="1" stopIfTrue="1">
      <formula>$A$16=0</formula>
    </cfRule>
  </conditionalFormatting>
  <dataValidations count="4">
    <dataValidation type="list" allowBlank="1" showInputMessage="1" showErrorMessage="1" sqref="B222:B237 B37:B76 B183:B199 B167:B175 B84:B98 B207:B214 B150:B159 B123:B142" xr:uid="{778B5D24-52B4-4BFA-94E4-C215A0F7BE64}">
      <formula1>K_Werkpakket</formula1>
    </dataValidation>
    <dataValidation type="list" allowBlank="1" showInputMessage="1" showErrorMessage="1" sqref="C6" xr:uid="{09AC6CF2-4779-4661-B612-01343CD4BB77}">
      <formula1>K_Type</formula1>
    </dataValidation>
    <dataValidation type="list" allowBlank="1" showInputMessage="1" showErrorMessage="1" sqref="C7" xr:uid="{8651D0FA-53E1-47D9-914C-A76719A38E7F}">
      <formula1>K_Omvang</formula1>
    </dataValidation>
    <dataValidation type="list" allowBlank="1" showInputMessage="1" showErrorMessage="1" sqref="C202" xr:uid="{F8821A5E-8C45-4435-B168-BE1E9915F02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CE77-75D5-436D-8D89-92E85A7777B9}">
  <sheetPr>
    <tabColor rgb="FF92D050"/>
    <pageSetUpPr fitToPage="1"/>
  </sheetPr>
  <dimension ref="A1:L773"/>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175</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76"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2:8" ht="15.75" customHeight="1" x14ac:dyDescent="0.3">
      <c r="B49" s="173"/>
      <c r="C49" s="86"/>
      <c r="D49" s="218"/>
      <c r="E49" s="166"/>
      <c r="F49" s="164"/>
      <c r="G49" s="160">
        <f t="shared" si="1"/>
        <v>0</v>
      </c>
      <c r="H49"/>
    </row>
    <row r="50" spans="2:8" ht="15.75" customHeight="1" x14ac:dyDescent="0.3">
      <c r="B50" s="173"/>
      <c r="C50" s="86"/>
      <c r="D50" s="218"/>
      <c r="E50" s="166"/>
      <c r="F50" s="164"/>
      <c r="G50" s="160">
        <f t="shared" si="1"/>
        <v>0</v>
      </c>
      <c r="H50"/>
    </row>
    <row r="51" spans="2:8" ht="15.75" customHeight="1" x14ac:dyDescent="0.3">
      <c r="B51" s="173"/>
      <c r="C51" s="86"/>
      <c r="D51" s="218"/>
      <c r="E51" s="166"/>
      <c r="F51" s="164"/>
      <c r="G51" s="160">
        <f t="shared" si="1"/>
        <v>0</v>
      </c>
      <c r="H51"/>
    </row>
    <row r="52" spans="2:8" ht="15.75" customHeight="1" x14ac:dyDescent="0.3">
      <c r="B52" s="173"/>
      <c r="C52" s="86"/>
      <c r="D52" s="218"/>
      <c r="E52" s="166"/>
      <c r="F52" s="164"/>
      <c r="G52" s="160">
        <f t="shared" si="1"/>
        <v>0</v>
      </c>
      <c r="H52"/>
    </row>
    <row r="53" spans="2:8" ht="15.75" customHeight="1" x14ac:dyDescent="0.3">
      <c r="B53" s="173"/>
      <c r="C53" s="86"/>
      <c r="D53" s="218"/>
      <c r="E53" s="166"/>
      <c r="F53" s="164"/>
      <c r="G53" s="160">
        <f t="shared" si="1"/>
        <v>0</v>
      </c>
      <c r="H53"/>
    </row>
    <row r="54" spans="2:8" ht="15.75" customHeight="1" x14ac:dyDescent="0.3">
      <c r="B54" s="173"/>
      <c r="C54" s="86"/>
      <c r="D54" s="218"/>
      <c r="E54" s="166"/>
      <c r="F54" s="164"/>
      <c r="G54" s="160">
        <f t="shared" si="1"/>
        <v>0</v>
      </c>
      <c r="H54"/>
    </row>
    <row r="55" spans="2:8" ht="15.75" customHeight="1" x14ac:dyDescent="0.3">
      <c r="B55" s="173"/>
      <c r="C55" s="86"/>
      <c r="D55" s="218"/>
      <c r="E55" s="166"/>
      <c r="F55" s="164"/>
      <c r="G55" s="160">
        <f t="shared" si="1"/>
        <v>0</v>
      </c>
      <c r="H55"/>
    </row>
    <row r="56" spans="2:8" ht="15.75" customHeight="1" x14ac:dyDescent="0.3">
      <c r="B56" s="173"/>
      <c r="C56" s="86"/>
      <c r="D56" s="218"/>
      <c r="E56" s="166"/>
      <c r="F56" s="164"/>
      <c r="G56" s="160">
        <f t="shared" si="1"/>
        <v>0</v>
      </c>
      <c r="H56"/>
    </row>
    <row r="57" spans="2:8" ht="15.75" customHeight="1" x14ac:dyDescent="0.3">
      <c r="B57" s="173"/>
      <c r="C57" s="86"/>
      <c r="D57" s="218"/>
      <c r="E57" s="166"/>
      <c r="F57" s="164"/>
      <c r="G57" s="160">
        <f t="shared" si="1"/>
        <v>0</v>
      </c>
      <c r="H57"/>
    </row>
    <row r="58" spans="2:8" ht="15.75" customHeight="1" x14ac:dyDescent="0.3">
      <c r="B58" s="173"/>
      <c r="C58" s="86"/>
      <c r="D58" s="218"/>
      <c r="E58" s="166"/>
      <c r="F58" s="164"/>
      <c r="G58" s="160">
        <f t="shared" si="1"/>
        <v>0</v>
      </c>
      <c r="H58"/>
    </row>
    <row r="59" spans="2:8" ht="15.75" customHeight="1" x14ac:dyDescent="0.3">
      <c r="B59" s="173"/>
      <c r="C59" s="86"/>
      <c r="D59" s="218"/>
      <c r="E59" s="166"/>
      <c r="F59" s="164"/>
      <c r="G59" s="160">
        <f t="shared" si="1"/>
        <v>0</v>
      </c>
      <c r="H59"/>
    </row>
    <row r="60" spans="2:8" ht="15.75" customHeight="1" x14ac:dyDescent="0.3">
      <c r="B60" s="173"/>
      <c r="C60" s="86"/>
      <c r="D60" s="218"/>
      <c r="E60" s="166"/>
      <c r="F60" s="164"/>
      <c r="G60" s="160">
        <f t="shared" si="1"/>
        <v>0</v>
      </c>
      <c r="H60"/>
    </row>
    <row r="61" spans="2:8" ht="15.75" customHeight="1" x14ac:dyDescent="0.3">
      <c r="B61" s="173"/>
      <c r="C61" s="86"/>
      <c r="D61" s="218"/>
      <c r="E61" s="166"/>
      <c r="F61" s="164"/>
      <c r="G61" s="160">
        <f t="shared" si="1"/>
        <v>0</v>
      </c>
      <c r="H61"/>
    </row>
    <row r="62" spans="2:8" ht="15.75" customHeight="1" x14ac:dyDescent="0.3">
      <c r="B62" s="173"/>
      <c r="C62" s="86"/>
      <c r="D62" s="218"/>
      <c r="E62" s="166"/>
      <c r="F62" s="164"/>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si="1"/>
        <v>0</v>
      </c>
      <c r="H64"/>
    </row>
    <row r="65" spans="1:8" ht="15.75" customHeight="1" x14ac:dyDescent="0.3">
      <c r="B65" s="173"/>
      <c r="C65" s="86"/>
      <c r="D65" s="218"/>
      <c r="E65" s="166"/>
      <c r="F65" s="164"/>
      <c r="G65" s="160">
        <f t="shared" si="1"/>
        <v>0</v>
      </c>
      <c r="H65"/>
    </row>
    <row r="66" spans="1:8" ht="15.75" customHeight="1" x14ac:dyDescent="0.3">
      <c r="B66" s="173"/>
      <c r="C66" s="86"/>
      <c r="D66" s="218"/>
      <c r="E66" s="166"/>
      <c r="F66" s="164"/>
      <c r="G66" s="160">
        <f t="shared" si="1"/>
        <v>0</v>
      </c>
      <c r="H66"/>
    </row>
    <row r="67" spans="1:8" ht="15.75" customHeight="1" x14ac:dyDescent="0.3">
      <c r="B67" s="173"/>
      <c r="C67" s="86"/>
      <c r="D67" s="218"/>
      <c r="E67" s="166"/>
      <c r="F67" s="164"/>
      <c r="G67" s="160">
        <f t="shared" si="1"/>
        <v>0</v>
      </c>
      <c r="H67"/>
    </row>
    <row r="68" spans="1:8" ht="15.75" customHeight="1" x14ac:dyDescent="0.3">
      <c r="B68" s="173"/>
      <c r="C68" s="86"/>
      <c r="D68" s="218"/>
      <c r="E68" s="166"/>
      <c r="F68" s="164"/>
      <c r="G68" s="160">
        <f t="shared" si="1"/>
        <v>0</v>
      </c>
      <c r="H68"/>
    </row>
    <row r="69" spans="1:8" ht="15.75" customHeight="1" x14ac:dyDescent="0.3">
      <c r="B69" s="173"/>
      <c r="C69" s="86"/>
      <c r="D69" s="218"/>
      <c r="E69" s="166"/>
      <c r="F69" s="164"/>
      <c r="G69" s="160">
        <f t="shared" si="1"/>
        <v>0</v>
      </c>
      <c r="H69"/>
    </row>
    <row r="70" spans="1:8" ht="15.75" customHeight="1" x14ac:dyDescent="0.3">
      <c r="B70" s="173"/>
      <c r="C70" s="86"/>
      <c r="D70" s="218"/>
      <c r="E70" s="166"/>
      <c r="F70" s="164"/>
      <c r="G70" s="160">
        <f t="shared" si="1"/>
        <v>0</v>
      </c>
      <c r="H70"/>
    </row>
    <row r="71" spans="1:8" ht="15.75" customHeight="1" x14ac:dyDescent="0.3">
      <c r="B71" s="173"/>
      <c r="C71" s="86"/>
      <c r="D71" s="218"/>
      <c r="E71" s="166"/>
      <c r="F71" s="164"/>
      <c r="G71" s="160">
        <f t="shared" si="1"/>
        <v>0</v>
      </c>
      <c r="H71"/>
    </row>
    <row r="72" spans="1:8" ht="15.75" customHeight="1" x14ac:dyDescent="0.3">
      <c r="B72" s="173"/>
      <c r="C72" s="86"/>
      <c r="D72" s="218"/>
      <c r="E72" s="166"/>
      <c r="F72" s="164"/>
      <c r="G72" s="160">
        <f t="shared" si="1"/>
        <v>0</v>
      </c>
      <c r="H72"/>
    </row>
    <row r="73" spans="1:8" ht="15.75" customHeight="1" x14ac:dyDescent="0.3">
      <c r="B73" s="173"/>
      <c r="C73" s="86"/>
      <c r="D73" s="218"/>
      <c r="E73" s="166"/>
      <c r="F73" s="164"/>
      <c r="G73" s="160">
        <f t="shared" si="1"/>
        <v>0</v>
      </c>
      <c r="H73"/>
    </row>
    <row r="74" spans="1:8" ht="15.75" customHeight="1" x14ac:dyDescent="0.3">
      <c r="B74" s="173"/>
      <c r="C74" s="86"/>
      <c r="D74" s="218"/>
      <c r="E74" s="166"/>
      <c r="F74" s="164"/>
      <c r="G74" s="160">
        <f t="shared" si="1"/>
        <v>0</v>
      </c>
      <c r="H74"/>
    </row>
    <row r="75" spans="1:8" ht="15.75" customHeight="1" x14ac:dyDescent="0.3">
      <c r="B75" s="173"/>
      <c r="C75" s="86"/>
      <c r="D75" s="218"/>
      <c r="E75" s="166"/>
      <c r="F75" s="164"/>
      <c r="G75" s="160">
        <f t="shared" si="1"/>
        <v>0</v>
      </c>
      <c r="H75"/>
    </row>
    <row r="76" spans="1:8" ht="15.75" customHeight="1" thickBot="1" x14ac:dyDescent="0.35">
      <c r="B76" s="73"/>
      <c r="C76" s="74"/>
      <c r="D76" s="219"/>
      <c r="E76" s="76"/>
      <c r="F76" s="117"/>
      <c r="G76" s="131">
        <f t="shared" si="1"/>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2">IF($A$80=1,$F85*55,0)</f>
        <v>0</v>
      </c>
      <c r="H85"/>
    </row>
    <row r="86" spans="2:8" ht="15.75" customHeight="1" x14ac:dyDescent="0.3">
      <c r="B86" s="161"/>
      <c r="C86" s="86"/>
      <c r="D86" s="218"/>
      <c r="E86" s="166"/>
      <c r="F86" s="164"/>
      <c r="G86" s="160">
        <f t="shared" si="2"/>
        <v>0</v>
      </c>
      <c r="H86"/>
    </row>
    <row r="87" spans="2:8" ht="15.75" customHeight="1" x14ac:dyDescent="0.3">
      <c r="B87" s="161"/>
      <c r="C87" s="86"/>
      <c r="D87" s="218"/>
      <c r="E87" s="166"/>
      <c r="F87" s="164"/>
      <c r="G87" s="160">
        <f t="shared" si="2"/>
        <v>0</v>
      </c>
      <c r="H87"/>
    </row>
    <row r="88" spans="2:8" ht="15.75" customHeight="1" x14ac:dyDescent="0.3">
      <c r="B88" s="161"/>
      <c r="C88" s="86"/>
      <c r="D88" s="218"/>
      <c r="E88" s="166"/>
      <c r="F88" s="164"/>
      <c r="G88" s="160">
        <f t="shared" si="2"/>
        <v>0</v>
      </c>
      <c r="H88"/>
    </row>
    <row r="89" spans="2:8" ht="15.75" customHeight="1" x14ac:dyDescent="0.3">
      <c r="B89" s="161"/>
      <c r="C89" s="86"/>
      <c r="D89" s="218"/>
      <c r="E89" s="166"/>
      <c r="F89" s="164"/>
      <c r="G89" s="160">
        <f t="shared" si="2"/>
        <v>0</v>
      </c>
      <c r="H89"/>
    </row>
    <row r="90" spans="2:8" ht="15.75" customHeight="1" x14ac:dyDescent="0.3">
      <c r="B90" s="161"/>
      <c r="C90" s="86"/>
      <c r="D90" s="218"/>
      <c r="E90" s="166"/>
      <c r="F90" s="164"/>
      <c r="G90" s="160">
        <f t="shared" si="2"/>
        <v>0</v>
      </c>
      <c r="H90"/>
    </row>
    <row r="91" spans="2:8" ht="15.75" customHeight="1" x14ac:dyDescent="0.3">
      <c r="B91" s="161"/>
      <c r="C91" s="86"/>
      <c r="D91" s="218"/>
      <c r="E91" s="166"/>
      <c r="F91" s="164"/>
      <c r="G91" s="160">
        <f t="shared" si="2"/>
        <v>0</v>
      </c>
      <c r="H91"/>
    </row>
    <row r="92" spans="2:8" ht="15.75" customHeight="1" x14ac:dyDescent="0.3">
      <c r="B92" s="161"/>
      <c r="C92" s="86"/>
      <c r="D92" s="218"/>
      <c r="E92" s="166"/>
      <c r="F92" s="164"/>
      <c r="G92" s="160">
        <f t="shared" si="2"/>
        <v>0</v>
      </c>
      <c r="H92"/>
    </row>
    <row r="93" spans="2:8" ht="15.75" customHeight="1" x14ac:dyDescent="0.3">
      <c r="B93" s="161"/>
      <c r="C93" s="86"/>
      <c r="D93" s="218"/>
      <c r="E93" s="166"/>
      <c r="F93" s="164"/>
      <c r="G93" s="160">
        <f t="shared" si="2"/>
        <v>0</v>
      </c>
      <c r="H93"/>
    </row>
    <row r="94" spans="2:8" ht="15.75" customHeight="1" x14ac:dyDescent="0.3">
      <c r="B94" s="161"/>
      <c r="C94" s="86"/>
      <c r="D94" s="218"/>
      <c r="E94" s="166"/>
      <c r="F94" s="164"/>
      <c r="G94" s="160">
        <f t="shared" si="2"/>
        <v>0</v>
      </c>
      <c r="H94"/>
    </row>
    <row r="95" spans="2:8" ht="15.75" customHeight="1" x14ac:dyDescent="0.3">
      <c r="B95" s="161"/>
      <c r="C95" s="86"/>
      <c r="D95" s="218"/>
      <c r="E95" s="166"/>
      <c r="F95" s="164"/>
      <c r="G95" s="160">
        <f t="shared" si="2"/>
        <v>0</v>
      </c>
      <c r="H95"/>
    </row>
    <row r="96" spans="2:8" ht="15.75" customHeight="1" x14ac:dyDescent="0.3">
      <c r="B96" s="161"/>
      <c r="C96" s="86"/>
      <c r="D96" s="218"/>
      <c r="E96" s="166"/>
      <c r="F96" s="164"/>
      <c r="G96" s="160">
        <f t="shared" si="2"/>
        <v>0</v>
      </c>
      <c r="H96"/>
    </row>
    <row r="97" spans="1:8" ht="15.75" customHeight="1" x14ac:dyDescent="0.3">
      <c r="B97" s="161"/>
      <c r="C97" s="86"/>
      <c r="D97" s="218"/>
      <c r="E97" s="166"/>
      <c r="F97" s="164"/>
      <c r="G97" s="160">
        <f t="shared" si="2"/>
        <v>0</v>
      </c>
      <c r="H97"/>
    </row>
    <row r="98" spans="1:8" ht="15.75" customHeight="1" thickBot="1" x14ac:dyDescent="0.35">
      <c r="B98" s="75"/>
      <c r="C98" s="171"/>
      <c r="D98" s="221"/>
      <c r="E98" s="220"/>
      <c r="F98" s="172"/>
      <c r="G98" s="131">
        <f t="shared" si="2"/>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3">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3"/>
        <v>0</v>
      </c>
      <c r="D108"/>
      <c r="E108"/>
      <c r="F108"/>
      <c r="G108"/>
      <c r="H108"/>
    </row>
    <row r="109" spans="1:8" ht="15.75" customHeight="1" x14ac:dyDescent="0.3">
      <c r="B109" s="227" t="str">
        <f>Hulpblad!V5</f>
        <v xml:space="preserve"> </v>
      </c>
      <c r="C109" s="160">
        <f t="shared" si="3"/>
        <v>0</v>
      </c>
      <c r="D109"/>
      <c r="E109"/>
      <c r="F109"/>
      <c r="G109"/>
      <c r="H109"/>
    </row>
    <row r="110" spans="1:8" ht="15.75" customHeight="1" x14ac:dyDescent="0.3">
      <c r="B110" s="227" t="str">
        <f>Hulpblad!V6</f>
        <v xml:space="preserve"> </v>
      </c>
      <c r="C110" s="160">
        <f t="shared" si="3"/>
        <v>0</v>
      </c>
      <c r="D110"/>
      <c r="E110"/>
      <c r="F110"/>
      <c r="G110"/>
      <c r="H110"/>
    </row>
    <row r="111" spans="1:8" ht="15.75" customHeight="1" x14ac:dyDescent="0.3">
      <c r="B111" s="227" t="str">
        <f>Hulpblad!V7</f>
        <v xml:space="preserve"> </v>
      </c>
      <c r="C111" s="160">
        <f t="shared" si="3"/>
        <v>0</v>
      </c>
      <c r="D111"/>
      <c r="E111"/>
      <c r="F111"/>
      <c r="G111"/>
      <c r="H111"/>
    </row>
    <row r="112" spans="1:8" ht="15.75" customHeight="1" x14ac:dyDescent="0.3">
      <c r="B112" s="227" t="str">
        <f>Hulpblad!V8</f>
        <v xml:space="preserve"> </v>
      </c>
      <c r="C112" s="160">
        <f t="shared" si="3"/>
        <v>0</v>
      </c>
      <c r="D112"/>
      <c r="E112"/>
      <c r="F112"/>
      <c r="G112"/>
      <c r="H112"/>
    </row>
    <row r="113" spans="1:8" ht="15.75" customHeight="1" x14ac:dyDescent="0.3">
      <c r="B113" s="227" t="str">
        <f>Hulpblad!V9</f>
        <v xml:space="preserve"> </v>
      </c>
      <c r="C113" s="160">
        <f t="shared" si="3"/>
        <v>0</v>
      </c>
      <c r="D113"/>
      <c r="E113"/>
      <c r="F113"/>
      <c r="G113"/>
      <c r="H113"/>
    </row>
    <row r="114" spans="1:8" ht="15.75" customHeight="1" x14ac:dyDescent="0.3">
      <c r="B114" s="227" t="str">
        <f>Hulpblad!V10</f>
        <v xml:space="preserve"> </v>
      </c>
      <c r="C114" s="160">
        <f t="shared" si="3"/>
        <v>0</v>
      </c>
      <c r="D114"/>
      <c r="E114"/>
      <c r="F114"/>
      <c r="G114"/>
      <c r="H114"/>
    </row>
    <row r="115" spans="1:8" ht="15.75" customHeight="1" thickBot="1" x14ac:dyDescent="0.35">
      <c r="B115" s="227" t="str">
        <f>Hulpblad!V11</f>
        <v xml:space="preserve"> </v>
      </c>
      <c r="C115" s="160">
        <f t="shared" si="3"/>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4"/>
      <c r="C123" s="186"/>
      <c r="D123" s="164"/>
      <c r="E123" s="130">
        <f>IF($A$119=1,$D123*50,0)</f>
        <v>0</v>
      </c>
      <c r="F123" s="1"/>
      <c r="G123" s="7"/>
      <c r="H123" s="8"/>
    </row>
    <row r="124" spans="1:8" ht="15.75" customHeight="1" x14ac:dyDescent="0.3">
      <c r="B124" s="225"/>
      <c r="C124" s="186"/>
      <c r="D124" s="164"/>
      <c r="E124" s="131">
        <f t="shared" ref="E124:E142" si="4">IF($A$119=1,$D124*50,0)</f>
        <v>0</v>
      </c>
      <c r="F124" s="1"/>
      <c r="G124" s="7"/>
      <c r="H124" s="8"/>
    </row>
    <row r="125" spans="1:8" ht="15.75" customHeight="1" x14ac:dyDescent="0.3">
      <c r="B125" s="225"/>
      <c r="C125" s="186"/>
      <c r="D125" s="164"/>
      <c r="E125" s="131">
        <f t="shared" si="4"/>
        <v>0</v>
      </c>
      <c r="F125" s="1"/>
      <c r="G125" s="7"/>
      <c r="H125" s="8"/>
    </row>
    <row r="126" spans="1:8" ht="15.75" customHeight="1" x14ac:dyDescent="0.3">
      <c r="B126" s="225"/>
      <c r="C126" s="186"/>
      <c r="D126" s="164"/>
      <c r="E126" s="131">
        <f t="shared" si="4"/>
        <v>0</v>
      </c>
      <c r="F126" s="1"/>
      <c r="G126" s="7"/>
      <c r="H126" s="8"/>
    </row>
    <row r="127" spans="1:8" ht="15.75" customHeight="1" x14ac:dyDescent="0.3">
      <c r="B127" s="225"/>
      <c r="C127" s="186"/>
      <c r="D127" s="164"/>
      <c r="E127" s="131">
        <f t="shared" si="4"/>
        <v>0</v>
      </c>
      <c r="F127" s="1"/>
      <c r="G127" s="7"/>
      <c r="H127" s="8"/>
    </row>
    <row r="128" spans="1:8" ht="15.75" customHeight="1" x14ac:dyDescent="0.3">
      <c r="B128" s="225"/>
      <c r="C128" s="186"/>
      <c r="D128" s="164"/>
      <c r="E128" s="131">
        <f t="shared" si="4"/>
        <v>0</v>
      </c>
      <c r="F128" s="1"/>
      <c r="G128" s="7"/>
      <c r="H128" s="8"/>
    </row>
    <row r="129" spans="2:9" ht="15.75" customHeight="1" x14ac:dyDescent="0.3">
      <c r="B129" s="225"/>
      <c r="C129" s="186"/>
      <c r="D129" s="164"/>
      <c r="E129" s="131">
        <f t="shared" si="4"/>
        <v>0</v>
      </c>
      <c r="F129" s="1"/>
      <c r="G129" s="7"/>
      <c r="H129" s="8"/>
    </row>
    <row r="130" spans="2:9" ht="15.75" customHeight="1" x14ac:dyDescent="0.3">
      <c r="B130" s="225"/>
      <c r="C130" s="186"/>
      <c r="D130" s="164"/>
      <c r="E130" s="131">
        <f t="shared" si="4"/>
        <v>0</v>
      </c>
      <c r="F130" s="1"/>
      <c r="G130" s="7"/>
      <c r="H130" s="8"/>
    </row>
    <row r="131" spans="2:9" ht="15.75" customHeight="1" x14ac:dyDescent="0.3">
      <c r="B131" s="225"/>
      <c r="C131" s="186"/>
      <c r="D131" s="164"/>
      <c r="E131" s="131">
        <f t="shared" si="4"/>
        <v>0</v>
      </c>
      <c r="F131" s="1"/>
      <c r="G131" s="7"/>
      <c r="H131" s="8"/>
    </row>
    <row r="132" spans="2:9" ht="15.75" customHeight="1" x14ac:dyDescent="0.3">
      <c r="B132" s="225"/>
      <c r="C132" s="186"/>
      <c r="D132" s="164"/>
      <c r="E132" s="131">
        <f t="shared" si="4"/>
        <v>0</v>
      </c>
      <c r="F132" s="1"/>
      <c r="G132" s="7"/>
      <c r="H132" s="8"/>
    </row>
    <row r="133" spans="2:9" ht="15.75" customHeight="1" x14ac:dyDescent="0.3">
      <c r="B133" s="225"/>
      <c r="C133" s="186"/>
      <c r="D133" s="164"/>
      <c r="E133" s="131">
        <f t="shared" si="4"/>
        <v>0</v>
      </c>
      <c r="F133" s="1"/>
      <c r="G133" s="7"/>
      <c r="H133" s="8"/>
    </row>
    <row r="134" spans="2:9" ht="15.75" customHeight="1" x14ac:dyDescent="0.3">
      <c r="B134" s="225"/>
      <c r="C134" s="186"/>
      <c r="D134" s="164"/>
      <c r="E134" s="131">
        <f t="shared" si="4"/>
        <v>0</v>
      </c>
      <c r="F134" s="1"/>
      <c r="G134" s="7"/>
      <c r="H134" s="8"/>
    </row>
    <row r="135" spans="2:9" ht="15.75" customHeight="1" x14ac:dyDescent="0.3">
      <c r="B135" s="225"/>
      <c r="C135" s="186"/>
      <c r="D135" s="164"/>
      <c r="E135" s="131">
        <f t="shared" si="4"/>
        <v>0</v>
      </c>
      <c r="F135" s="1"/>
      <c r="G135" s="7"/>
      <c r="H135" s="8"/>
    </row>
    <row r="136" spans="2:9" ht="15.75" customHeight="1" x14ac:dyDescent="0.3">
      <c r="B136" s="225"/>
      <c r="C136" s="186"/>
      <c r="D136" s="164"/>
      <c r="E136" s="131">
        <f t="shared" si="4"/>
        <v>0</v>
      </c>
      <c r="F136" s="1"/>
      <c r="G136" s="7"/>
      <c r="H136" s="8"/>
    </row>
    <row r="137" spans="2:9" ht="15.75" customHeight="1" x14ac:dyDescent="0.3">
      <c r="B137" s="225"/>
      <c r="C137" s="186"/>
      <c r="D137" s="164"/>
      <c r="E137" s="131">
        <f t="shared" si="4"/>
        <v>0</v>
      </c>
      <c r="F137" s="1"/>
      <c r="G137" s="7"/>
      <c r="H137" s="8"/>
    </row>
    <row r="138" spans="2:9" ht="15.75" customHeight="1" x14ac:dyDescent="0.3">
      <c r="B138" s="225"/>
      <c r="C138" s="186"/>
      <c r="D138" s="164"/>
      <c r="E138" s="131">
        <f t="shared" si="4"/>
        <v>0</v>
      </c>
      <c r="F138" s="1"/>
      <c r="G138" s="7"/>
      <c r="H138" s="8"/>
    </row>
    <row r="139" spans="2:9" ht="15.75" customHeight="1" x14ac:dyDescent="0.3">
      <c r="B139" s="225"/>
      <c r="C139" s="186"/>
      <c r="D139" s="164"/>
      <c r="E139" s="131">
        <f t="shared" si="4"/>
        <v>0</v>
      </c>
      <c r="F139" s="1"/>
      <c r="G139" s="7"/>
      <c r="H139" s="8"/>
    </row>
    <row r="140" spans="2:9" ht="15.75" customHeight="1" x14ac:dyDescent="0.3">
      <c r="B140" s="225"/>
      <c r="C140" s="186"/>
      <c r="D140" s="164"/>
      <c r="E140" s="131">
        <f t="shared" si="4"/>
        <v>0</v>
      </c>
      <c r="F140" s="1"/>
      <c r="G140" s="7"/>
      <c r="H140" s="8"/>
    </row>
    <row r="141" spans="2:9" ht="15.75" customHeight="1" x14ac:dyDescent="0.3">
      <c r="B141" s="225"/>
      <c r="C141" s="186"/>
      <c r="D141" s="164"/>
      <c r="E141" s="131">
        <f t="shared" si="4"/>
        <v>0</v>
      </c>
      <c r="F141" s="1"/>
      <c r="G141" s="7"/>
      <c r="H141" s="8"/>
    </row>
    <row r="142" spans="2:9" ht="15.75" customHeight="1" thickBot="1" x14ac:dyDescent="0.35">
      <c r="B142" s="225"/>
      <c r="C142" s="186"/>
      <c r="D142" s="164"/>
      <c r="E142" s="131">
        <f t="shared" si="4"/>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5">IF($A$146=1,$D151*43,0)</f>
        <v>0</v>
      </c>
      <c r="F151" s="1"/>
      <c r="G151" s="7"/>
      <c r="H151" s="8"/>
    </row>
    <row r="152" spans="1:9" ht="15.75" customHeight="1" x14ac:dyDescent="0.3">
      <c r="B152" s="225"/>
      <c r="C152" s="186"/>
      <c r="D152" s="164"/>
      <c r="E152" s="131">
        <f t="shared" si="5"/>
        <v>0</v>
      </c>
      <c r="F152" s="1"/>
      <c r="G152" s="7"/>
      <c r="H152" s="8"/>
    </row>
    <row r="153" spans="1:9" ht="15.75" customHeight="1" x14ac:dyDescent="0.3">
      <c r="B153" s="225"/>
      <c r="C153" s="186"/>
      <c r="D153" s="164"/>
      <c r="E153" s="131">
        <f t="shared" si="5"/>
        <v>0</v>
      </c>
      <c r="F153" s="1"/>
      <c r="G153" s="7"/>
      <c r="H153" s="8"/>
    </row>
    <row r="154" spans="1:9" ht="15.75" customHeight="1" x14ac:dyDescent="0.3">
      <c r="B154" s="225"/>
      <c r="C154" s="186"/>
      <c r="D154" s="164"/>
      <c r="E154" s="131">
        <f t="shared" si="5"/>
        <v>0</v>
      </c>
      <c r="F154" s="1"/>
      <c r="G154" s="7"/>
      <c r="H154" s="8"/>
    </row>
    <row r="155" spans="1:9" ht="15.75" customHeight="1" x14ac:dyDescent="0.3">
      <c r="B155" s="225"/>
      <c r="C155" s="186"/>
      <c r="D155" s="164"/>
      <c r="E155" s="131">
        <f t="shared" si="5"/>
        <v>0</v>
      </c>
      <c r="F155" s="1"/>
      <c r="G155" s="7"/>
      <c r="H155" s="8"/>
    </row>
    <row r="156" spans="1:9" ht="15.75" customHeight="1" x14ac:dyDescent="0.3">
      <c r="B156" s="225"/>
      <c r="C156" s="186"/>
      <c r="D156" s="164"/>
      <c r="E156" s="131">
        <f t="shared" si="5"/>
        <v>0</v>
      </c>
      <c r="F156" s="1"/>
      <c r="G156" s="7"/>
      <c r="H156" s="8"/>
    </row>
    <row r="157" spans="1:9" ht="15.75" customHeight="1" x14ac:dyDescent="0.3">
      <c r="B157" s="225"/>
      <c r="C157" s="186"/>
      <c r="D157" s="164"/>
      <c r="E157" s="131">
        <f t="shared" si="5"/>
        <v>0</v>
      </c>
      <c r="F157" s="1"/>
      <c r="G157" s="7"/>
      <c r="H157" s="8"/>
    </row>
    <row r="158" spans="1:9" ht="15.75" customHeight="1" x14ac:dyDescent="0.3">
      <c r="B158" s="225"/>
      <c r="C158" s="186"/>
      <c r="D158" s="164"/>
      <c r="E158" s="131">
        <f t="shared" si="5"/>
        <v>0</v>
      </c>
      <c r="F158" s="1"/>
      <c r="G158" s="7"/>
      <c r="H158" s="8"/>
    </row>
    <row r="159" spans="1:9" ht="15.75" customHeight="1" thickBot="1" x14ac:dyDescent="0.35">
      <c r="B159" s="225"/>
      <c r="C159" s="186"/>
      <c r="D159" s="164"/>
      <c r="E159" s="131">
        <f t="shared" si="5"/>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6">IF($A$163=1,$D167,0)</f>
        <v>0</v>
      </c>
      <c r="F167" s="186"/>
      <c r="G167" s="188"/>
      <c r="H167" s="188"/>
      <c r="I167" s="188"/>
    </row>
    <row r="168" spans="1:9" ht="15.75" customHeight="1" x14ac:dyDescent="0.3">
      <c r="B168" s="161"/>
      <c r="C168" s="86"/>
      <c r="D168" s="187"/>
      <c r="E168" s="160">
        <f t="shared" si="6"/>
        <v>0</v>
      </c>
      <c r="F168" s="169"/>
      <c r="G168" s="170"/>
      <c r="H168" s="170"/>
      <c r="I168" s="170"/>
    </row>
    <row r="169" spans="1:9" ht="15.75" customHeight="1" x14ac:dyDescent="0.3">
      <c r="B169" s="161"/>
      <c r="C169" s="86"/>
      <c r="D169" s="187"/>
      <c r="E169" s="160">
        <f t="shared" si="6"/>
        <v>0</v>
      </c>
      <c r="F169" s="169"/>
      <c r="G169" s="170"/>
      <c r="H169" s="170"/>
      <c r="I169" s="170"/>
    </row>
    <row r="170" spans="1:9" ht="15.75" customHeight="1" x14ac:dyDescent="0.3">
      <c r="B170" s="161"/>
      <c r="C170" s="86"/>
      <c r="D170" s="187"/>
      <c r="E170" s="160">
        <f t="shared" si="6"/>
        <v>0</v>
      </c>
      <c r="F170" s="169"/>
      <c r="G170" s="170"/>
      <c r="H170" s="170"/>
      <c r="I170" s="170"/>
    </row>
    <row r="171" spans="1:9" ht="15.75" customHeight="1" x14ac:dyDescent="0.3">
      <c r="B171" s="161"/>
      <c r="C171" s="86"/>
      <c r="D171" s="187"/>
      <c r="E171" s="160">
        <f t="shared" si="6"/>
        <v>0</v>
      </c>
      <c r="F171" s="169"/>
      <c r="G171" s="170"/>
      <c r="H171" s="170"/>
      <c r="I171" s="170"/>
    </row>
    <row r="172" spans="1:9" ht="15.75" customHeight="1" x14ac:dyDescent="0.3">
      <c r="B172" s="161"/>
      <c r="C172" s="86"/>
      <c r="D172" s="166"/>
      <c r="E172" s="160">
        <f t="shared" si="6"/>
        <v>0</v>
      </c>
      <c r="F172" s="169"/>
      <c r="G172" s="170"/>
      <c r="H172" s="170"/>
      <c r="I172" s="170"/>
    </row>
    <row r="173" spans="1:9" ht="15.75" customHeight="1" x14ac:dyDescent="0.3">
      <c r="B173" s="161"/>
      <c r="C173" s="86"/>
      <c r="D173" s="166"/>
      <c r="E173" s="160">
        <f t="shared" si="6"/>
        <v>0</v>
      </c>
      <c r="F173" s="169"/>
      <c r="G173" s="170"/>
      <c r="H173" s="170"/>
      <c r="I173" s="170"/>
    </row>
    <row r="174" spans="1:9" ht="15.75" customHeight="1" x14ac:dyDescent="0.3">
      <c r="B174" s="161"/>
      <c r="C174" s="86"/>
      <c r="D174" s="166"/>
      <c r="E174" s="160">
        <f t="shared" si="6"/>
        <v>0</v>
      </c>
      <c r="F174" s="169"/>
      <c r="G174" s="170"/>
      <c r="H174" s="170"/>
      <c r="I174" s="170"/>
    </row>
    <row r="175" spans="1:9" ht="15.75" customHeight="1" thickBot="1" x14ac:dyDescent="0.35">
      <c r="B175" s="75"/>
      <c r="C175" s="74"/>
      <c r="D175" s="76"/>
      <c r="E175" s="131">
        <f t="shared" si="6"/>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7">IF($A$179=1,$D184,0)</f>
        <v>0</v>
      </c>
      <c r="F184" s="167"/>
      <c r="G184" s="168"/>
      <c r="H184" s="168"/>
      <c r="I184" s="168"/>
    </row>
    <row r="185" spans="1:9" ht="15.75" customHeight="1" x14ac:dyDescent="0.3">
      <c r="B185" s="161"/>
      <c r="C185" s="86"/>
      <c r="D185" s="166"/>
      <c r="E185" s="159">
        <f t="shared" si="7"/>
        <v>0</v>
      </c>
      <c r="F185" s="167"/>
      <c r="G185" s="168"/>
      <c r="H185" s="168"/>
      <c r="I185" s="168"/>
    </row>
    <row r="186" spans="1:9" ht="15.75" customHeight="1" x14ac:dyDescent="0.3">
      <c r="B186" s="161"/>
      <c r="C186" s="86"/>
      <c r="D186" s="166"/>
      <c r="E186" s="159">
        <f t="shared" si="7"/>
        <v>0</v>
      </c>
      <c r="F186" s="167"/>
      <c r="G186" s="168"/>
      <c r="H186" s="168"/>
      <c r="I186" s="168"/>
    </row>
    <row r="187" spans="1:9" ht="15.75" customHeight="1" x14ac:dyDescent="0.3">
      <c r="B187" s="161"/>
      <c r="C187" s="86"/>
      <c r="D187" s="166"/>
      <c r="E187" s="159">
        <f t="shared" si="7"/>
        <v>0</v>
      </c>
      <c r="F187" s="167"/>
      <c r="G187" s="168"/>
      <c r="H187" s="168"/>
      <c r="I187" s="168"/>
    </row>
    <row r="188" spans="1:9" ht="15.75" customHeight="1" x14ac:dyDescent="0.3">
      <c r="B188" s="161"/>
      <c r="C188" s="86"/>
      <c r="D188" s="166"/>
      <c r="E188" s="159">
        <f t="shared" si="7"/>
        <v>0</v>
      </c>
      <c r="F188" s="167"/>
      <c r="G188" s="168"/>
      <c r="H188" s="168"/>
      <c r="I188" s="168"/>
    </row>
    <row r="189" spans="1:9" ht="15.75" customHeight="1" x14ac:dyDescent="0.3">
      <c r="B189" s="161"/>
      <c r="C189" s="86"/>
      <c r="D189" s="166"/>
      <c r="E189" s="159">
        <f t="shared" si="7"/>
        <v>0</v>
      </c>
      <c r="F189" s="167"/>
      <c r="G189" s="168"/>
      <c r="H189" s="168"/>
      <c r="I189" s="168"/>
    </row>
    <row r="190" spans="1:9" ht="15.75" customHeight="1" x14ac:dyDescent="0.3">
      <c r="B190" s="161"/>
      <c r="C190" s="86"/>
      <c r="D190" s="166"/>
      <c r="E190" s="159">
        <f t="shared" si="7"/>
        <v>0</v>
      </c>
      <c r="F190" s="167"/>
      <c r="G190" s="168"/>
      <c r="H190" s="168"/>
      <c r="I190" s="168"/>
    </row>
    <row r="191" spans="1:9" ht="15.75" customHeight="1" x14ac:dyDescent="0.3">
      <c r="B191" s="161"/>
      <c r="C191" s="86"/>
      <c r="D191" s="166"/>
      <c r="E191" s="159">
        <f t="shared" si="7"/>
        <v>0</v>
      </c>
      <c r="F191" s="167"/>
      <c r="G191" s="168"/>
      <c r="H191" s="168"/>
      <c r="I191" s="168"/>
    </row>
    <row r="192" spans="1:9" ht="15.75" customHeight="1" x14ac:dyDescent="0.3">
      <c r="B192" s="161"/>
      <c r="C192" s="86"/>
      <c r="D192" s="166"/>
      <c r="E192" s="159">
        <f t="shared" si="7"/>
        <v>0</v>
      </c>
      <c r="F192" s="167"/>
      <c r="G192" s="168"/>
      <c r="H192" s="168"/>
      <c r="I192" s="168"/>
    </row>
    <row r="193" spans="1:9" ht="15.75" customHeight="1" x14ac:dyDescent="0.3">
      <c r="B193" s="161"/>
      <c r="C193" s="86"/>
      <c r="D193" s="166"/>
      <c r="E193" s="159">
        <f t="shared" si="7"/>
        <v>0</v>
      </c>
      <c r="F193" s="167"/>
      <c r="G193" s="168"/>
      <c r="H193" s="168"/>
      <c r="I193" s="168"/>
    </row>
    <row r="194" spans="1:9" ht="15.75" customHeight="1" x14ac:dyDescent="0.3">
      <c r="B194" s="161"/>
      <c r="C194" s="86"/>
      <c r="D194" s="166"/>
      <c r="E194" s="159">
        <f t="shared" si="7"/>
        <v>0</v>
      </c>
      <c r="F194" s="167"/>
      <c r="G194" s="168"/>
      <c r="H194" s="168"/>
      <c r="I194" s="168"/>
    </row>
    <row r="195" spans="1:9" ht="15.75" customHeight="1" x14ac:dyDescent="0.3">
      <c r="B195" s="161"/>
      <c r="C195" s="86"/>
      <c r="D195" s="166"/>
      <c r="E195" s="159">
        <f t="shared" si="7"/>
        <v>0</v>
      </c>
      <c r="F195" s="167"/>
      <c r="G195" s="168"/>
      <c r="H195" s="168"/>
      <c r="I195" s="168"/>
    </row>
    <row r="196" spans="1:9" ht="15.75" customHeight="1" x14ac:dyDescent="0.3">
      <c r="B196" s="161"/>
      <c r="C196" s="86"/>
      <c r="D196" s="166"/>
      <c r="E196" s="159">
        <f t="shared" si="7"/>
        <v>0</v>
      </c>
      <c r="F196" s="167"/>
      <c r="G196" s="168"/>
      <c r="H196" s="168"/>
      <c r="I196" s="168"/>
    </row>
    <row r="197" spans="1:9" ht="15.75" customHeight="1" x14ac:dyDescent="0.3">
      <c r="B197" s="161"/>
      <c r="C197" s="86"/>
      <c r="D197" s="166"/>
      <c r="E197" s="159">
        <f t="shared" si="7"/>
        <v>0</v>
      </c>
      <c r="F197" s="167"/>
      <c r="G197" s="168"/>
      <c r="H197" s="168"/>
      <c r="I197" s="168"/>
    </row>
    <row r="198" spans="1:9" ht="15.75" customHeight="1" x14ac:dyDescent="0.3">
      <c r="B198" s="161"/>
      <c r="C198" s="86"/>
      <c r="D198" s="166"/>
      <c r="E198" s="159">
        <f t="shared" si="7"/>
        <v>0</v>
      </c>
      <c r="F198" s="167"/>
      <c r="G198" s="168"/>
      <c r="H198" s="168"/>
      <c r="I198" s="168"/>
    </row>
    <row r="199" spans="1:9" ht="15.75" customHeight="1" thickBot="1" x14ac:dyDescent="0.35">
      <c r="B199" s="75"/>
      <c r="C199" s="74"/>
      <c r="D199" s="76"/>
      <c r="E199" s="159">
        <f t="shared" si="7"/>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8">IFERROR(IF($A$203=1,(D208-E208)*(G208/F208)*H208,0),0)</f>
        <v>0</v>
      </c>
    </row>
    <row r="209" spans="1:9" ht="15.75" customHeight="1" x14ac:dyDescent="0.3">
      <c r="B209" s="161"/>
      <c r="C209" s="162"/>
      <c r="D209" s="163"/>
      <c r="E209" s="163"/>
      <c r="F209" s="164"/>
      <c r="G209" s="164"/>
      <c r="H209" s="165"/>
      <c r="I209" s="160">
        <f t="shared" si="8"/>
        <v>0</v>
      </c>
    </row>
    <row r="210" spans="1:9" ht="15.75" customHeight="1" x14ac:dyDescent="0.3">
      <c r="B210" s="161"/>
      <c r="C210" s="162"/>
      <c r="D210" s="163"/>
      <c r="E210" s="163"/>
      <c r="F210" s="164"/>
      <c r="G210" s="164"/>
      <c r="H210" s="165"/>
      <c r="I210" s="160">
        <f t="shared" si="8"/>
        <v>0</v>
      </c>
    </row>
    <row r="211" spans="1:9" ht="15.75" customHeight="1" x14ac:dyDescent="0.3">
      <c r="B211" s="161"/>
      <c r="C211" s="162"/>
      <c r="D211" s="163"/>
      <c r="E211" s="163"/>
      <c r="F211" s="164"/>
      <c r="G211" s="164"/>
      <c r="H211" s="165"/>
      <c r="I211" s="160">
        <f t="shared" si="8"/>
        <v>0</v>
      </c>
    </row>
    <row r="212" spans="1:9" ht="15.75" customHeight="1" x14ac:dyDescent="0.3">
      <c r="B212" s="161"/>
      <c r="C212" s="162"/>
      <c r="D212" s="163"/>
      <c r="E212" s="163"/>
      <c r="F212" s="164"/>
      <c r="G212" s="164"/>
      <c r="H212" s="165"/>
      <c r="I212" s="160">
        <f t="shared" si="8"/>
        <v>0</v>
      </c>
    </row>
    <row r="213" spans="1:9" ht="15.75" customHeight="1" x14ac:dyDescent="0.3">
      <c r="B213" s="161"/>
      <c r="C213" s="162"/>
      <c r="D213" s="163"/>
      <c r="E213" s="163"/>
      <c r="F213" s="164"/>
      <c r="G213" s="164"/>
      <c r="H213" s="165"/>
      <c r="I213" s="160">
        <f t="shared" si="8"/>
        <v>0</v>
      </c>
    </row>
    <row r="214" spans="1:9" ht="15.75" customHeight="1" thickBot="1" x14ac:dyDescent="0.35">
      <c r="B214" s="75"/>
      <c r="C214" s="79"/>
      <c r="D214" s="80"/>
      <c r="E214" s="80"/>
      <c r="F214" s="117"/>
      <c r="G214" s="117"/>
      <c r="H214" s="109"/>
      <c r="I214" s="131">
        <f t="shared" si="8"/>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9">IF($A$218=1,$E223*$D223,0)</f>
        <v>0</v>
      </c>
      <c r="G223" s="186"/>
      <c r="H223" s="168"/>
      <c r="I223" s="168"/>
    </row>
    <row r="224" spans="1:9" ht="15.75" customHeight="1" x14ac:dyDescent="0.3">
      <c r="B224" s="173"/>
      <c r="C224" s="86"/>
      <c r="D224" s="186"/>
      <c r="E224" s="189"/>
      <c r="F224" s="160">
        <f t="shared" si="9"/>
        <v>0</v>
      </c>
      <c r="G224" s="186"/>
      <c r="H224" s="168"/>
      <c r="I224" s="168"/>
    </row>
    <row r="225" spans="2:9" ht="15.75" customHeight="1" x14ac:dyDescent="0.3">
      <c r="B225" s="173"/>
      <c r="C225" s="86"/>
      <c r="D225" s="186"/>
      <c r="E225" s="189"/>
      <c r="F225" s="160">
        <f t="shared" si="9"/>
        <v>0</v>
      </c>
      <c r="G225" s="186"/>
      <c r="H225" s="168"/>
      <c r="I225" s="168"/>
    </row>
    <row r="226" spans="2:9" ht="15.75" customHeight="1" x14ac:dyDescent="0.3">
      <c r="B226" s="173"/>
      <c r="C226" s="86"/>
      <c r="D226" s="186"/>
      <c r="E226" s="189"/>
      <c r="F226" s="160">
        <f t="shared" si="9"/>
        <v>0</v>
      </c>
      <c r="G226" s="186"/>
      <c r="H226" s="168"/>
      <c r="I226" s="168"/>
    </row>
    <row r="227" spans="2:9" ht="15.75" customHeight="1" x14ac:dyDescent="0.3">
      <c r="B227" s="173"/>
      <c r="C227" s="86"/>
      <c r="D227" s="186"/>
      <c r="E227" s="189"/>
      <c r="F227" s="160">
        <f t="shared" si="9"/>
        <v>0</v>
      </c>
      <c r="G227" s="186"/>
      <c r="H227" s="168"/>
      <c r="I227" s="168"/>
    </row>
    <row r="228" spans="2:9" ht="15.75" customHeight="1" x14ac:dyDescent="0.3">
      <c r="B228" s="173"/>
      <c r="C228" s="86"/>
      <c r="D228" s="86"/>
      <c r="E228" s="164"/>
      <c r="F228" s="160">
        <f t="shared" si="9"/>
        <v>0</v>
      </c>
      <c r="G228" s="86"/>
      <c r="H228" s="168"/>
      <c r="I228" s="168"/>
    </row>
    <row r="229" spans="2:9" ht="15.75" customHeight="1" x14ac:dyDescent="0.3">
      <c r="B229" s="173"/>
      <c r="C229" s="86"/>
      <c r="D229" s="86"/>
      <c r="E229" s="164"/>
      <c r="F229" s="160">
        <f t="shared" si="9"/>
        <v>0</v>
      </c>
      <c r="G229" s="86"/>
      <c r="H229" s="168"/>
      <c r="I229" s="168"/>
    </row>
    <row r="230" spans="2:9" ht="15.75" customHeight="1" x14ac:dyDescent="0.3">
      <c r="B230" s="173"/>
      <c r="C230" s="86"/>
      <c r="D230" s="86"/>
      <c r="E230" s="164"/>
      <c r="F230" s="160">
        <f t="shared" si="9"/>
        <v>0</v>
      </c>
      <c r="G230" s="86"/>
      <c r="H230" s="168"/>
      <c r="I230" s="168"/>
    </row>
    <row r="231" spans="2:9" ht="15.75" customHeight="1" x14ac:dyDescent="0.3">
      <c r="B231" s="173"/>
      <c r="C231" s="86"/>
      <c r="D231" s="86"/>
      <c r="E231" s="164"/>
      <c r="F231" s="160">
        <f t="shared" si="9"/>
        <v>0</v>
      </c>
      <c r="G231" s="86"/>
      <c r="H231" s="168"/>
      <c r="I231" s="168"/>
    </row>
    <row r="232" spans="2:9" ht="15.75" customHeight="1" x14ac:dyDescent="0.3">
      <c r="B232" s="173"/>
      <c r="C232" s="86"/>
      <c r="D232" s="86"/>
      <c r="E232" s="164"/>
      <c r="F232" s="160">
        <f t="shared" si="9"/>
        <v>0</v>
      </c>
      <c r="G232" s="86"/>
      <c r="H232" s="168"/>
      <c r="I232" s="168"/>
    </row>
    <row r="233" spans="2:9" ht="15.75" customHeight="1" x14ac:dyDescent="0.3">
      <c r="B233" s="173"/>
      <c r="C233" s="86"/>
      <c r="D233" s="86"/>
      <c r="E233" s="164"/>
      <c r="F233" s="160">
        <f t="shared" si="9"/>
        <v>0</v>
      </c>
      <c r="G233" s="86"/>
      <c r="H233" s="168"/>
      <c r="I233" s="168"/>
    </row>
    <row r="234" spans="2:9" ht="15.75" customHeight="1" x14ac:dyDescent="0.3">
      <c r="B234" s="173"/>
      <c r="C234" s="86"/>
      <c r="D234" s="86"/>
      <c r="E234" s="164"/>
      <c r="F234" s="160">
        <f t="shared" si="9"/>
        <v>0</v>
      </c>
      <c r="G234" s="86"/>
      <c r="H234" s="168"/>
      <c r="I234" s="168"/>
    </row>
    <row r="235" spans="2:9" ht="15.75" customHeight="1" x14ac:dyDescent="0.3">
      <c r="B235" s="173"/>
      <c r="C235" s="86"/>
      <c r="D235" s="86"/>
      <c r="E235" s="164"/>
      <c r="F235" s="160">
        <f t="shared" si="9"/>
        <v>0</v>
      </c>
      <c r="G235" s="86"/>
      <c r="H235" s="168"/>
      <c r="I235" s="168"/>
    </row>
    <row r="236" spans="2:9" ht="15.75" customHeight="1" x14ac:dyDescent="0.3">
      <c r="B236" s="173"/>
      <c r="C236" s="86"/>
      <c r="D236" s="86"/>
      <c r="E236" s="164"/>
      <c r="F236" s="160">
        <f t="shared" si="9"/>
        <v>0</v>
      </c>
      <c r="G236" s="86"/>
      <c r="H236" s="168"/>
      <c r="I236" s="168"/>
    </row>
    <row r="237" spans="2:9" ht="15.75" customHeight="1" thickBot="1" x14ac:dyDescent="0.35">
      <c r="B237" s="73"/>
      <c r="C237" s="74"/>
      <c r="D237" s="74"/>
      <c r="E237" s="117"/>
      <c r="F237" s="131">
        <f t="shared" si="9"/>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0">IF(AND($A$241=1,B246&lt;&gt;"",B246&lt;&gt;" "),(SUMIFS($G$84:$G$98,$B$84:$B$98,$B246)+SUMIFS($E$150:$E$159,$B$150:$B$159,$B246))*0.4,0)</f>
        <v>0</v>
      </c>
      <c r="D246"/>
      <c r="E246"/>
      <c r="F246"/>
      <c r="G246"/>
      <c r="H246"/>
    </row>
    <row r="247" spans="1:9" ht="15.75" customHeight="1" x14ac:dyDescent="0.3">
      <c r="B247" s="227" t="str">
        <f>Hulpblad!V4</f>
        <v xml:space="preserve"> </v>
      </c>
      <c r="C247" s="160">
        <f t="shared" si="10"/>
        <v>0</v>
      </c>
      <c r="D247"/>
      <c r="E247"/>
      <c r="F247"/>
      <c r="G247"/>
      <c r="H247"/>
    </row>
    <row r="248" spans="1:9" ht="15.75" customHeight="1" x14ac:dyDescent="0.3">
      <c r="B248" s="227" t="str">
        <f>Hulpblad!V5</f>
        <v xml:space="preserve"> </v>
      </c>
      <c r="C248" s="160">
        <f t="shared" si="10"/>
        <v>0</v>
      </c>
      <c r="D248"/>
      <c r="E248"/>
      <c r="F248"/>
      <c r="G248"/>
      <c r="H248"/>
    </row>
    <row r="249" spans="1:9" ht="15.75" customHeight="1" x14ac:dyDescent="0.3">
      <c r="B249" s="227" t="str">
        <f>Hulpblad!V6</f>
        <v xml:space="preserve"> </v>
      </c>
      <c r="C249" s="160">
        <f t="shared" si="10"/>
        <v>0</v>
      </c>
      <c r="D249"/>
      <c r="E249"/>
      <c r="F249"/>
      <c r="G249"/>
      <c r="H249"/>
    </row>
    <row r="250" spans="1:9" ht="15.75" customHeight="1" x14ac:dyDescent="0.3">
      <c r="B250" s="227" t="str">
        <f>Hulpblad!V7</f>
        <v xml:space="preserve"> </v>
      </c>
      <c r="C250" s="160">
        <f t="shared" si="10"/>
        <v>0</v>
      </c>
      <c r="D250"/>
      <c r="E250"/>
      <c r="F250"/>
      <c r="G250"/>
      <c r="H250"/>
    </row>
    <row r="251" spans="1:9" ht="15.75" customHeight="1" x14ac:dyDescent="0.3">
      <c r="B251" s="227" t="str">
        <f>Hulpblad!V8</f>
        <v xml:space="preserve"> </v>
      </c>
      <c r="C251" s="160">
        <f t="shared" si="10"/>
        <v>0</v>
      </c>
      <c r="D251"/>
      <c r="E251"/>
      <c r="F251"/>
      <c r="G251"/>
      <c r="H251"/>
    </row>
    <row r="252" spans="1:9" ht="15.75" customHeight="1" x14ac:dyDescent="0.3">
      <c r="B252" s="227" t="str">
        <f>Hulpblad!V9</f>
        <v xml:space="preserve"> </v>
      </c>
      <c r="C252" s="160">
        <f t="shared" si="10"/>
        <v>0</v>
      </c>
      <c r="D252"/>
      <c r="E252"/>
      <c r="F252"/>
      <c r="G252"/>
      <c r="H252"/>
    </row>
    <row r="253" spans="1:9" ht="15.75" customHeight="1" x14ac:dyDescent="0.3">
      <c r="B253" s="227" t="str">
        <f>Hulpblad!V10</f>
        <v xml:space="preserve"> </v>
      </c>
      <c r="C253" s="160">
        <f t="shared" si="10"/>
        <v>0</v>
      </c>
      <c r="D253"/>
      <c r="E253"/>
      <c r="F253"/>
      <c r="G253"/>
      <c r="H253"/>
    </row>
    <row r="254" spans="1:9" ht="15.75" customHeight="1" thickBot="1" x14ac:dyDescent="0.35">
      <c r="B254" s="227" t="str">
        <f>Hulpblad!V11</f>
        <v xml:space="preserve"> </v>
      </c>
      <c r="C254" s="160">
        <f t="shared" si="10"/>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1">IFERROR(C267/$C$273,0)</f>
        <v>0</v>
      </c>
      <c r="E267" s="86"/>
      <c r="F267" s="87"/>
      <c r="G267" s="87"/>
      <c r="H267" s="87"/>
      <c r="I267" s="88"/>
    </row>
    <row r="268" spans="2:9" ht="15.75" customHeight="1" x14ac:dyDescent="0.3">
      <c r="B268" s="44" t="s">
        <v>89</v>
      </c>
      <c r="C268" s="81"/>
      <c r="D268" s="132">
        <f t="shared" si="11"/>
        <v>0</v>
      </c>
      <c r="E268" s="86"/>
      <c r="F268" s="87"/>
      <c r="G268" s="87"/>
      <c r="H268" s="87"/>
      <c r="I268" s="88"/>
    </row>
    <row r="269" spans="2:9" ht="15.75" customHeight="1" x14ac:dyDescent="0.3">
      <c r="B269" s="44" t="s">
        <v>38</v>
      </c>
      <c r="C269" s="81"/>
      <c r="D269" s="132">
        <f t="shared" si="11"/>
        <v>0</v>
      </c>
      <c r="E269" s="86"/>
      <c r="F269" s="87"/>
      <c r="G269" s="87"/>
      <c r="H269" s="87"/>
      <c r="I269" s="88"/>
    </row>
    <row r="270" spans="2:9" ht="15.75" customHeight="1" thickBot="1" x14ac:dyDescent="0.35">
      <c r="B270" s="45" t="s">
        <v>39</v>
      </c>
      <c r="C270" s="82"/>
      <c r="D270" s="133">
        <f t="shared" si="11"/>
        <v>0</v>
      </c>
      <c r="E270" s="89"/>
      <c r="F270" s="90"/>
      <c r="G270" s="90"/>
      <c r="H270" s="90"/>
      <c r="I270" s="91"/>
    </row>
    <row r="271" spans="2:9" ht="17.25" thickTop="1" thickBot="1" x14ac:dyDescent="0.35">
      <c r="B271" s="59" t="s">
        <v>1</v>
      </c>
      <c r="C271" s="134">
        <f>SUM(C265:C270)</f>
        <v>0</v>
      </c>
      <c r="D271" s="135">
        <f t="shared" si="11"/>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252"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251" priority="9" stopIfTrue="1">
      <formula>$A$16=0</formula>
    </cfRule>
  </conditionalFormatting>
  <conditionalFormatting sqref="B29:C29">
    <cfRule type="expression" dxfId="250" priority="24">
      <formula>LEFT($C$29,3)="Let"</formula>
    </cfRule>
  </conditionalFormatting>
  <conditionalFormatting sqref="B33:C33 B36:G77">
    <cfRule type="expression" dxfId="249" priority="19">
      <formula>$A$33="nvt"</formula>
    </cfRule>
  </conditionalFormatting>
  <conditionalFormatting sqref="B80:C80 B83:G99">
    <cfRule type="expression" dxfId="248" priority="20">
      <formula>$A$80="nvt"</formula>
    </cfRule>
  </conditionalFormatting>
  <conditionalFormatting sqref="B119:C119 B122:E143">
    <cfRule type="expression" dxfId="247" priority="17">
      <formula>$A$119="nvt"</formula>
    </cfRule>
  </conditionalFormatting>
  <conditionalFormatting sqref="B146:C146 B149:E160">
    <cfRule type="expression" dxfId="246" priority="5">
      <formula>$A$146="nvt"</formula>
    </cfRule>
  </conditionalFormatting>
  <conditionalFormatting sqref="B163:C163">
    <cfRule type="expression" dxfId="245" priority="16">
      <formula>$A$163="nvt"</formula>
    </cfRule>
  </conditionalFormatting>
  <conditionalFormatting sqref="B179:C179">
    <cfRule type="expression" dxfId="244" priority="15">
      <formula>$A$179="nvt"</formula>
    </cfRule>
  </conditionalFormatting>
  <conditionalFormatting sqref="B203:C203">
    <cfRule type="expression" dxfId="243" priority="14">
      <formula>$A$203="nvt"</formula>
    </cfRule>
  </conditionalFormatting>
  <conditionalFormatting sqref="B17:D26">
    <cfRule type="expression" dxfId="242" priority="22">
      <formula>$A17=0</formula>
    </cfRule>
  </conditionalFormatting>
  <conditionalFormatting sqref="B102:D102 B105:C116">
    <cfRule type="expression" dxfId="241" priority="18">
      <formula>$A$102="nvt"</formula>
    </cfRule>
  </conditionalFormatting>
  <conditionalFormatting sqref="B241:D241 B244:C255">
    <cfRule type="expression" dxfId="240" priority="12">
      <formula>$A$241="nvt"</formula>
    </cfRule>
  </conditionalFormatting>
  <conditionalFormatting sqref="B221:F238 B218:C218">
    <cfRule type="expression" dxfId="239" priority="13">
      <formula>$A$218="nvt"</formula>
    </cfRule>
  </conditionalFormatting>
  <conditionalFormatting sqref="B166:I176">
    <cfRule type="expression" dxfId="238" priority="10">
      <formula>$A$163="nvt"</formula>
    </cfRule>
  </conditionalFormatting>
  <conditionalFormatting sqref="B182:I200">
    <cfRule type="expression" dxfId="237" priority="8">
      <formula>$A$179="nvt"</formula>
    </cfRule>
  </conditionalFormatting>
  <conditionalFormatting sqref="B206:I215">
    <cfRule type="expression" dxfId="236" priority="23">
      <formula>$A$203="nvt"</formula>
    </cfRule>
  </conditionalFormatting>
  <conditionalFormatting sqref="C275">
    <cfRule type="cellIs" dxfId="235" priority="21" operator="notEqual">
      <formula>"JA"</formula>
    </cfRule>
  </conditionalFormatting>
  <conditionalFormatting sqref="D271">
    <cfRule type="expression" dxfId="234" priority="11">
      <formula>C275&lt;&gt;"JA"</formula>
    </cfRule>
  </conditionalFormatting>
  <conditionalFormatting sqref="G221:G238">
    <cfRule type="expression" dxfId="233" priority="4">
      <formula>$A$218="nvt"</formula>
    </cfRule>
  </conditionalFormatting>
  <conditionalFormatting sqref="H221:I237">
    <cfRule type="expression" dxfId="232" priority="2">
      <formula>$A$179="nvt"</formula>
    </cfRule>
  </conditionalFormatting>
  <conditionalFormatting sqref="H238:I238">
    <cfRule type="expression" dxfId="231" priority="3">
      <formula>$A$218="nvt"</formula>
    </cfRule>
  </conditionalFormatting>
  <conditionalFormatting sqref="I221:J237">
    <cfRule type="expression" dxfId="230" priority="1" stopIfTrue="1">
      <formula>$A$16=0</formula>
    </cfRule>
  </conditionalFormatting>
  <dataValidations count="4">
    <dataValidation type="list" allowBlank="1" showInputMessage="1" showErrorMessage="1" sqref="C202" xr:uid="{29C1C60F-1784-4355-8032-019E57C303CB}">
      <formula1>#REF!</formula1>
    </dataValidation>
    <dataValidation type="list" allowBlank="1" showInputMessage="1" showErrorMessage="1" sqref="C7" xr:uid="{AEFD9003-1C7E-48A8-8D48-2E4806E3A0E9}">
      <formula1>K_Omvang</formula1>
    </dataValidation>
    <dataValidation type="list" allowBlank="1" showInputMessage="1" showErrorMessage="1" sqref="C6" xr:uid="{3EB7CAFD-84AF-4863-99CD-4DE114395F58}">
      <formula1>K_Type</formula1>
    </dataValidation>
    <dataValidation type="list" allowBlank="1" showInputMessage="1" showErrorMessage="1" sqref="B222:B237 B37:B76 B183:B199 B167:B175 B84:B98 B207:B214 B123:B142 B150:B159" xr:uid="{10960C39-F473-4011-A7B6-7C345EDFE4C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5B4ED-35C5-46B7-B7DA-F70EC327A116}">
  <sheetPr>
    <tabColor rgb="FF92D050"/>
    <pageSetUpPr fitToPage="1"/>
  </sheetPr>
  <dimension ref="A1:L768"/>
  <sheetViews>
    <sheetView showGridLines="0" workbookViewId="0">
      <selection activeCell="L11" sqref="L11"/>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176</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IF(A17=0,0,SUM($G$37:$G$71))</f>
        <v>0</v>
      </c>
      <c r="E17" s="65"/>
      <c r="F17" s="120" t="str">
        <f>Hulpblad!V2</f>
        <v xml:space="preserve"> </v>
      </c>
      <c r="G17" s="49"/>
      <c r="H17" s="126" t="str">
        <f t="shared" ref="H17:H26" si="0">IF(OR(F17="",F17=" "),"",SUMIFS($G$37:$G$71,$B$37:$B$71,F17)+SUMIFS($G$79:$G$93,$B$79:$B$93,F17)+SUMIFS($C$101:$C$110,$B$101:$B$110,F17)+SUMIFS($E$118:$E$137,$B$118:$B$137,F17)+SUMIFS($I$202:$I$209,$B$202:$B$209,F17)+SUMIFS($E$162:$E$170,$B$162:$B$170,F17)+SUMIFS($E$178:$E$194,$B$178:$B$194,F17)+SUMIFS($E$145:$E$154,$B$145:$B$154,F17)+SUMIFS($F$217:$F$232,$B$217:$B$232,F17)+SUMIFS($C$240:$C$249,$B$240:$B$249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IF(A18=0,0,SUM($G$79:$G$93))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IF(A19=0,0,SUM($C$101:$C$110))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IF(A20=0,0,SUM($E$118:$E$137))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IF(A21=0,0,SUM($E$145:$E$154))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IF(A22=0,0,SUM($E$162:$E$170))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IF(A23=0,0,SUM($E$178:$E$194))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IF(A24=0,0,SUM($I$202:$I$209))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IF(A25=0,0,SUM($F$217:$F$232))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IF(A26=0,0,SUM($C$240:$C$249))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0"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173"/>
      <c r="C58" s="86"/>
      <c r="D58" s="218"/>
      <c r="E58" s="166"/>
      <c r="F58" s="164"/>
      <c r="G58" s="160">
        <f t="shared" si="1"/>
        <v>0</v>
      </c>
      <c r="H58"/>
    </row>
    <row r="59" spans="2:8" ht="15.75" customHeight="1" x14ac:dyDescent="0.3">
      <c r="B59" s="173"/>
      <c r="C59" s="86"/>
      <c r="D59" s="218"/>
      <c r="E59" s="166"/>
      <c r="F59" s="164"/>
      <c r="G59" s="160">
        <f t="shared" si="1"/>
        <v>0</v>
      </c>
      <c r="H59"/>
    </row>
    <row r="60" spans="2:8" ht="15.75" customHeight="1" x14ac:dyDescent="0.3">
      <c r="B60" s="173"/>
      <c r="C60" s="86"/>
      <c r="D60" s="218"/>
      <c r="E60" s="166"/>
      <c r="F60" s="164"/>
      <c r="G60" s="160">
        <f t="shared" si="1"/>
        <v>0</v>
      </c>
      <c r="H60"/>
    </row>
    <row r="61" spans="2:8" ht="15.75" customHeight="1" x14ac:dyDescent="0.3">
      <c r="B61" s="173"/>
      <c r="C61" s="86"/>
      <c r="D61" s="218"/>
      <c r="E61" s="166"/>
      <c r="F61" s="164"/>
      <c r="G61" s="160">
        <f t="shared" ref="G61:G71" si="2">IF($A$33=1,$F61*$E61,0)</f>
        <v>0</v>
      </c>
      <c r="H61"/>
    </row>
    <row r="62" spans="2:8" ht="15.75" customHeight="1" x14ac:dyDescent="0.3">
      <c r="B62" s="173"/>
      <c r="C62" s="86"/>
      <c r="D62" s="218"/>
      <c r="E62" s="166"/>
      <c r="F62" s="164"/>
      <c r="G62" s="160">
        <f t="shared" si="2"/>
        <v>0</v>
      </c>
      <c r="H62"/>
    </row>
    <row r="63" spans="2:8" ht="15.75" customHeight="1" x14ac:dyDescent="0.3">
      <c r="B63" s="173"/>
      <c r="C63" s="86"/>
      <c r="D63" s="218"/>
      <c r="E63" s="166"/>
      <c r="F63" s="164"/>
      <c r="G63" s="160">
        <f t="shared" si="2"/>
        <v>0</v>
      </c>
      <c r="H63"/>
    </row>
    <row r="64" spans="2:8" ht="15.75" customHeight="1" x14ac:dyDescent="0.3">
      <c r="B64" s="173"/>
      <c r="C64" s="86"/>
      <c r="D64" s="218"/>
      <c r="E64" s="166"/>
      <c r="F64" s="164"/>
      <c r="G64" s="160">
        <f t="shared" si="2"/>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thickBot="1" x14ac:dyDescent="0.35">
      <c r="B71" s="73"/>
      <c r="C71" s="74"/>
      <c r="D71" s="219"/>
      <c r="E71" s="76"/>
      <c r="F71" s="117"/>
      <c r="G71" s="131">
        <f t="shared" si="2"/>
        <v>0</v>
      </c>
      <c r="H71"/>
    </row>
    <row r="72" spans="1:8" ht="16.5" thickTop="1" x14ac:dyDescent="0.3">
      <c r="B72" s="58" t="s">
        <v>80</v>
      </c>
      <c r="C72" s="58"/>
      <c r="D72" s="58"/>
      <c r="E72" s="58"/>
      <c r="F72" s="177"/>
      <c r="G72" s="137">
        <f>SUM(G37:G71)</f>
        <v>0</v>
      </c>
      <c r="H72" s="8"/>
    </row>
    <row r="73" spans="1:8" x14ac:dyDescent="0.3">
      <c r="B73" s="1"/>
      <c r="C73" s="1"/>
      <c r="D73" s="1"/>
      <c r="E73" s="1"/>
      <c r="F73" s="7"/>
      <c r="G73" s="8"/>
      <c r="H73"/>
    </row>
    <row r="74" spans="1:8" x14ac:dyDescent="0.3">
      <c r="B74" s="1"/>
      <c r="C74" s="1"/>
      <c r="D74" s="1"/>
      <c r="E74" s="1"/>
      <c r="F74" s="7"/>
      <c r="G74" s="8"/>
      <c r="H74"/>
    </row>
    <row r="75" spans="1:8" ht="21" x14ac:dyDescent="0.35">
      <c r="A75" s="119" t="str">
        <f>IF($A$16=0,"",IF(COUNTIFS($A$17:$A$26,B75)=1,1,"nvt"))</f>
        <v/>
      </c>
      <c r="B75" s="129" t="str">
        <f>B18</f>
        <v>Loonkosten plus vast % (44,2%)</v>
      </c>
      <c r="C75" s="37"/>
      <c r="D75" s="1"/>
      <c r="E75" s="1"/>
      <c r="F75" s="7"/>
      <c r="G75" s="8"/>
      <c r="H75"/>
    </row>
    <row r="76" spans="1:8" ht="15" customHeight="1" x14ac:dyDescent="0.25">
      <c r="B76" s="234" t="str">
        <f>IF(A75="nvt",VLOOKUP(A75,Alle_Kostensoorten[],2,FALSE),VLOOKUP(B75,Alle_Kostensoorten[],2,FALSE))</f>
        <v>Toelichting: Zie voor berekening tabblad 'Instructie'</v>
      </c>
      <c r="C76" s="234"/>
      <c r="D76" s="234"/>
      <c r="E76" s="234"/>
      <c r="F76" s="234"/>
      <c r="G76" s="234"/>
      <c r="H76"/>
    </row>
    <row r="77" spans="1:8" ht="9" customHeight="1" x14ac:dyDescent="0.3">
      <c r="B77" s="1"/>
      <c r="C77" s="1"/>
      <c r="D77" s="1"/>
      <c r="E77" s="1"/>
      <c r="F77" s="7"/>
      <c r="G77" s="8"/>
      <c r="H77"/>
    </row>
    <row r="78" spans="1:8" ht="16.5" thickBot="1" x14ac:dyDescent="0.35">
      <c r="B78" s="158" t="s">
        <v>2</v>
      </c>
      <c r="C78" s="110" t="s">
        <v>92</v>
      </c>
      <c r="D78" s="110" t="s">
        <v>156</v>
      </c>
      <c r="E78" s="110" t="s">
        <v>157</v>
      </c>
      <c r="F78" s="110" t="s">
        <v>158</v>
      </c>
      <c r="G78" s="157" t="s">
        <v>0</v>
      </c>
      <c r="H78"/>
    </row>
    <row r="79" spans="1:8" ht="15.75" customHeight="1" thickTop="1" x14ac:dyDescent="0.3">
      <c r="B79" s="185"/>
      <c r="C79" s="186"/>
      <c r="D79" s="217"/>
      <c r="E79" s="187"/>
      <c r="F79" s="189"/>
      <c r="G79" s="159">
        <f>IF($A$75=1,$F79*$E79,0)</f>
        <v>0</v>
      </c>
      <c r="H79"/>
    </row>
    <row r="80" spans="1:8" ht="15.75" customHeight="1" x14ac:dyDescent="0.3">
      <c r="B80" s="161"/>
      <c r="C80" s="86"/>
      <c r="D80" s="218"/>
      <c r="E80" s="166"/>
      <c r="F80" s="164"/>
      <c r="G80" s="160">
        <f t="shared" ref="G80:G93" si="3">IF($A$75=1,$F80*55,0)</f>
        <v>0</v>
      </c>
      <c r="H80"/>
    </row>
    <row r="81" spans="2:8" ht="15.75" customHeight="1" x14ac:dyDescent="0.3">
      <c r="B81" s="161"/>
      <c r="C81" s="86"/>
      <c r="D81" s="218"/>
      <c r="E81" s="166"/>
      <c r="F81" s="164"/>
      <c r="G81" s="160">
        <f t="shared" si="3"/>
        <v>0</v>
      </c>
      <c r="H81"/>
    </row>
    <row r="82" spans="2:8" ht="15.75" customHeight="1" x14ac:dyDescent="0.3">
      <c r="B82" s="161"/>
      <c r="C82" s="86"/>
      <c r="D82" s="218"/>
      <c r="E82" s="166"/>
      <c r="F82" s="164"/>
      <c r="G82" s="160">
        <f t="shared" si="3"/>
        <v>0</v>
      </c>
      <c r="H82"/>
    </row>
    <row r="83" spans="2:8" ht="15.75" customHeight="1" x14ac:dyDescent="0.3">
      <c r="B83" s="161"/>
      <c r="C83" s="86"/>
      <c r="D83" s="218"/>
      <c r="E83" s="166"/>
      <c r="F83" s="164"/>
      <c r="G83" s="160">
        <f t="shared" si="3"/>
        <v>0</v>
      </c>
      <c r="H83"/>
    </row>
    <row r="84" spans="2:8" ht="15.75" customHeight="1" x14ac:dyDescent="0.3">
      <c r="B84" s="161"/>
      <c r="C84" s="86"/>
      <c r="D84" s="218"/>
      <c r="E84" s="166"/>
      <c r="F84" s="164"/>
      <c r="G84" s="160">
        <f t="shared" si="3"/>
        <v>0</v>
      </c>
      <c r="H84"/>
    </row>
    <row r="85" spans="2:8" ht="15.75" customHeight="1" x14ac:dyDescent="0.3">
      <c r="B85" s="161"/>
      <c r="C85" s="86"/>
      <c r="D85" s="218"/>
      <c r="E85" s="166"/>
      <c r="F85" s="164"/>
      <c r="G85" s="160">
        <f t="shared" si="3"/>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thickBot="1" x14ac:dyDescent="0.35">
      <c r="B93" s="75"/>
      <c r="C93" s="171"/>
      <c r="D93" s="221"/>
      <c r="E93" s="220"/>
      <c r="F93" s="172"/>
      <c r="G93" s="131">
        <f t="shared" si="3"/>
        <v>0</v>
      </c>
      <c r="H93"/>
    </row>
    <row r="94" spans="2:8" ht="16.5" thickTop="1" x14ac:dyDescent="0.3">
      <c r="B94" s="58" t="s">
        <v>80</v>
      </c>
      <c r="C94" s="58"/>
      <c r="D94" s="222"/>
      <c r="E94" s="58"/>
      <c r="F94" s="177"/>
      <c r="G94" s="137">
        <f>SUM(G79:G93)</f>
        <v>0</v>
      </c>
      <c r="H94"/>
    </row>
    <row r="95" spans="2:8" x14ac:dyDescent="0.3">
      <c r="B95" s="6"/>
      <c r="C95" s="6"/>
      <c r="D95" s="6"/>
      <c r="E95" s="16"/>
      <c r="F95" s="16"/>
      <c r="G95" s="16"/>
      <c r="H95"/>
    </row>
    <row r="96" spans="2:8" x14ac:dyDescent="0.3">
      <c r="B96" s="1"/>
      <c r="C96" s="1"/>
      <c r="D96" s="1"/>
      <c r="E96" s="1"/>
      <c r="F96" s="7"/>
      <c r="G96" s="8"/>
      <c r="H96"/>
    </row>
    <row r="97" spans="1:8" ht="21" x14ac:dyDescent="0.35">
      <c r="A97" s="119" t="str">
        <f>IF($A$16=0,"",IF(COUNTIFS($A$17:$A$26,B97)=1,1,"nvt"))</f>
        <v/>
      </c>
      <c r="B97" s="129" t="str">
        <f>B19</f>
        <v>Forfait van 23% voor loonkosten en eigen arbeid</v>
      </c>
      <c r="C97" s="37"/>
      <c r="D97" s="37"/>
      <c r="E97" s="1"/>
      <c r="F97" s="7"/>
      <c r="G97" s="8"/>
      <c r="H97"/>
    </row>
    <row r="98" spans="1:8" ht="15" customHeight="1" x14ac:dyDescent="0.25">
      <c r="B98" s="234" t="e">
        <f>IF(A97=1,VLOOKUP(B97,Alle_Kostensoorten[],2,FALSE),VLOOKUP(A97,Alle_Kostensoorten[],2,FALSE))</f>
        <v>#N/A</v>
      </c>
      <c r="C98" s="234"/>
      <c r="D98" s="234"/>
      <c r="E98" s="234"/>
      <c r="F98" s="234"/>
      <c r="G98" s="234"/>
      <c r="H98"/>
    </row>
    <row r="99" spans="1:8" ht="11.25" customHeight="1" x14ac:dyDescent="0.3">
      <c r="B99" s="1"/>
      <c r="C99" s="1"/>
      <c r="D99" s="1"/>
      <c r="E99" s="1"/>
      <c r="F99" s="7"/>
      <c r="G99" s="8"/>
      <c r="H99"/>
    </row>
    <row r="100" spans="1:8" s="5" customFormat="1" ht="16.5" thickBot="1" x14ac:dyDescent="0.35">
      <c r="B100" s="158" t="s">
        <v>2</v>
      </c>
      <c r="C100" s="157" t="s">
        <v>0</v>
      </c>
    </row>
    <row r="101" spans="1:8" ht="15.75" customHeight="1" thickTop="1" x14ac:dyDescent="0.3">
      <c r="B101" s="226" t="str">
        <f>Hulpblad!V2</f>
        <v xml:space="preserve"> </v>
      </c>
      <c r="C101" s="159">
        <f>IF(AND($A$97=1,$B101&lt;&gt;"",$B101&lt;&gt;" "),(SUMIFS($E$178:$E$194,$B$178:$B$194,$B101)+SUMIFS($I$202:$I$209,$B$202:$B$209,$B101)+SUMIFS($F$217:$F$232,$B$217:$B$232,$B101))*0.23,0)</f>
        <v>0</v>
      </c>
      <c r="D101"/>
      <c r="E101"/>
      <c r="F101"/>
      <c r="G101"/>
      <c r="H101"/>
    </row>
    <row r="102" spans="1:8" ht="15.75" customHeight="1" x14ac:dyDescent="0.3">
      <c r="B102" s="227" t="str">
        <f>Hulpblad!V3</f>
        <v xml:space="preserve"> </v>
      </c>
      <c r="C102" s="160">
        <f t="shared" ref="C102:C110" si="4">IF(AND($A$97=1,$B102&lt;&gt;"",$B102&lt;&gt;" "),(SUMIFS($E$178:$E$194,$B$178:$B$194,$B102)+SUMIFS($I$202:$I$209,$B$202:$B$209,$B102)+SUMIFS($F$217:$F$232,$B$217:$B$232,$B102))*0.23,0)</f>
        <v>0</v>
      </c>
      <c r="D102"/>
      <c r="E102"/>
      <c r="F102"/>
      <c r="G102"/>
      <c r="H102"/>
    </row>
    <row r="103" spans="1:8" ht="15.75" customHeight="1" x14ac:dyDescent="0.3">
      <c r="B103" s="227" t="str">
        <f>Hulpblad!V4</f>
        <v xml:space="preserve"> </v>
      </c>
      <c r="C103" s="160">
        <f t="shared" si="4"/>
        <v>0</v>
      </c>
      <c r="D103"/>
      <c r="E103"/>
      <c r="F103"/>
      <c r="G103"/>
      <c r="H103"/>
    </row>
    <row r="104" spans="1:8" ht="15.75" customHeight="1" x14ac:dyDescent="0.3">
      <c r="B104" s="227" t="str">
        <f>Hulpblad!V5</f>
        <v xml:space="preserve"> </v>
      </c>
      <c r="C104" s="160">
        <f t="shared" si="4"/>
        <v>0</v>
      </c>
      <c r="D104"/>
      <c r="E104"/>
      <c r="F104"/>
      <c r="G104"/>
      <c r="H104"/>
    </row>
    <row r="105" spans="1:8" ht="15.75" customHeight="1" x14ac:dyDescent="0.3">
      <c r="B105" s="227" t="str">
        <f>Hulpblad!V6</f>
        <v xml:space="preserve"> </v>
      </c>
      <c r="C105" s="160">
        <f t="shared" si="4"/>
        <v>0</v>
      </c>
      <c r="D105"/>
      <c r="E105"/>
      <c r="F105"/>
      <c r="G105"/>
      <c r="H105"/>
    </row>
    <row r="106" spans="1:8" ht="15.75" customHeight="1" x14ac:dyDescent="0.3">
      <c r="B106" s="227" t="str">
        <f>Hulpblad!V7</f>
        <v xml:space="preserve"> </v>
      </c>
      <c r="C106" s="160">
        <f t="shared" si="4"/>
        <v>0</v>
      </c>
      <c r="D106"/>
      <c r="E106"/>
      <c r="F106"/>
      <c r="G106"/>
      <c r="H106"/>
    </row>
    <row r="107" spans="1:8" ht="15.75" customHeight="1" x14ac:dyDescent="0.3">
      <c r="B107" s="227" t="str">
        <f>Hulpblad!V8</f>
        <v xml:space="preserve"> </v>
      </c>
      <c r="C107" s="160">
        <f t="shared" si="4"/>
        <v>0</v>
      </c>
      <c r="D107"/>
      <c r="E107"/>
      <c r="F107"/>
      <c r="G107"/>
      <c r="H107"/>
    </row>
    <row r="108" spans="1:8" ht="15.75" customHeight="1" x14ac:dyDescent="0.3">
      <c r="B108" s="227" t="str">
        <f>Hulpblad!V9</f>
        <v xml:space="preserve"> </v>
      </c>
      <c r="C108" s="160">
        <f t="shared" si="4"/>
        <v>0</v>
      </c>
      <c r="D108"/>
      <c r="E108"/>
      <c r="F108"/>
      <c r="G108"/>
      <c r="H108"/>
    </row>
    <row r="109" spans="1:8" ht="15.75" customHeight="1" x14ac:dyDescent="0.3">
      <c r="B109" s="227" t="str">
        <f>Hulpblad!V10</f>
        <v xml:space="preserve"> </v>
      </c>
      <c r="C109" s="160">
        <f t="shared" si="4"/>
        <v>0</v>
      </c>
      <c r="D109"/>
      <c r="E109"/>
      <c r="F109"/>
      <c r="G109"/>
      <c r="H109"/>
    </row>
    <row r="110" spans="1:8" ht="15.75" customHeight="1" thickBot="1" x14ac:dyDescent="0.35">
      <c r="B110" s="227" t="str">
        <f>Hulpblad!V11</f>
        <v xml:space="preserve"> </v>
      </c>
      <c r="C110" s="160">
        <f t="shared" si="4"/>
        <v>0</v>
      </c>
      <c r="D110"/>
      <c r="E110"/>
      <c r="F110"/>
      <c r="G110"/>
      <c r="H110"/>
    </row>
    <row r="111" spans="1:8" ht="16.5" thickTop="1" x14ac:dyDescent="0.3">
      <c r="B111" s="228" t="s">
        <v>80</v>
      </c>
      <c r="C111" s="137">
        <f>SUM(C101:C110)</f>
        <v>0</v>
      </c>
      <c r="D111"/>
      <c r="E111"/>
      <c r="F111"/>
      <c r="G111"/>
      <c r="H111"/>
    </row>
    <row r="112" spans="1:8" x14ac:dyDescent="0.3">
      <c r="B112" s="1"/>
      <c r="C112" s="1"/>
      <c r="D112" s="1"/>
      <c r="E112" s="1"/>
      <c r="F112" s="7"/>
      <c r="G112" s="8"/>
      <c r="H112"/>
    </row>
    <row r="113" spans="1:8" x14ac:dyDescent="0.3">
      <c r="B113" s="1"/>
      <c r="C113" s="1"/>
      <c r="D113" s="1"/>
      <c r="E113" s="1"/>
      <c r="F113" s="7"/>
      <c r="G113" s="8"/>
      <c r="H113"/>
    </row>
    <row r="114" spans="1:8" ht="21" x14ac:dyDescent="0.35">
      <c r="A114" s="119" t="str">
        <f>IF($A$16=0,"",IF(COUNTIFS($A$17:$A$26,B114)=1,1,"nvt"))</f>
        <v/>
      </c>
      <c r="B114" s="129" t="str">
        <f>B20</f>
        <v>Vast uurtarief eigen arbeid - € 50</v>
      </c>
      <c r="C114" s="37"/>
      <c r="D114" s="1"/>
      <c r="E114" s="1"/>
      <c r="F114" s="7"/>
      <c r="G114" s="8"/>
      <c r="H114"/>
    </row>
    <row r="115" spans="1:8" ht="15" x14ac:dyDescent="0.25">
      <c r="B115" s="234" t="e">
        <f>IF(A114=1,VLOOKUP(B114,Alle_Kostensoorten[],2,FALSE),VLOOKUP(A114,Alle_Kostensoorten[],2,FALSE))</f>
        <v>#N/A</v>
      </c>
      <c r="C115" s="234"/>
      <c r="D115" s="234"/>
      <c r="E115" s="234"/>
      <c r="F115" s="234"/>
      <c r="G115" s="234"/>
      <c r="H115"/>
    </row>
    <row r="116" spans="1:8" ht="9.75" customHeight="1" x14ac:dyDescent="0.3">
      <c r="B116" s="1"/>
      <c r="C116" s="1"/>
      <c r="D116" s="1"/>
      <c r="E116" s="1"/>
      <c r="F116" s="7"/>
      <c r="G116" s="8"/>
      <c r="H116"/>
    </row>
    <row r="117" spans="1:8" ht="16.5" thickBot="1" x14ac:dyDescent="0.35">
      <c r="B117" s="56" t="s">
        <v>2</v>
      </c>
      <c r="C117" s="200" t="s">
        <v>92</v>
      </c>
      <c r="D117" s="200" t="s">
        <v>62</v>
      </c>
      <c r="E117" s="57" t="s">
        <v>0</v>
      </c>
      <c r="F117" s="1"/>
      <c r="G117" s="7"/>
      <c r="H117" s="8"/>
    </row>
    <row r="118" spans="1:8" ht="15.75" customHeight="1" thickTop="1" x14ac:dyDescent="0.3">
      <c r="B118" s="225"/>
      <c r="C118" s="186"/>
      <c r="D118" s="164"/>
      <c r="E118" s="131">
        <f t="shared" ref="E118:E130" si="5">IF($A$114=1,$D118*50,0)</f>
        <v>0</v>
      </c>
      <c r="F118" s="1"/>
      <c r="G118" s="7"/>
      <c r="H118" s="8"/>
    </row>
    <row r="119" spans="1:8" ht="15.75" customHeight="1" x14ac:dyDescent="0.3">
      <c r="B119" s="225"/>
      <c r="C119" s="186"/>
      <c r="D119" s="164"/>
      <c r="E119" s="131">
        <f t="shared" si="5"/>
        <v>0</v>
      </c>
      <c r="F119" s="1"/>
      <c r="G119" s="7"/>
      <c r="H119" s="8"/>
    </row>
    <row r="120" spans="1:8" ht="15.75" customHeight="1" x14ac:dyDescent="0.3">
      <c r="B120" s="225"/>
      <c r="C120" s="186"/>
      <c r="D120" s="164"/>
      <c r="E120" s="131">
        <f t="shared" si="5"/>
        <v>0</v>
      </c>
      <c r="F120" s="1"/>
      <c r="G120" s="7"/>
      <c r="H120" s="8"/>
    </row>
    <row r="121" spans="1:8" ht="15.75" customHeight="1" x14ac:dyDescent="0.3">
      <c r="B121" s="225"/>
      <c r="C121" s="186"/>
      <c r="D121" s="164"/>
      <c r="E121" s="131">
        <f t="shared" si="5"/>
        <v>0</v>
      </c>
      <c r="F121" s="1"/>
      <c r="G121" s="7"/>
      <c r="H121" s="8"/>
    </row>
    <row r="122" spans="1:8" ht="15.75" customHeight="1" x14ac:dyDescent="0.3">
      <c r="B122" s="225"/>
      <c r="C122" s="186"/>
      <c r="D122" s="164"/>
      <c r="E122" s="131">
        <f t="shared" si="5"/>
        <v>0</v>
      </c>
      <c r="F122" s="1"/>
      <c r="G122" s="7"/>
      <c r="H122" s="8"/>
    </row>
    <row r="123" spans="1:8" ht="15.75" customHeight="1" x14ac:dyDescent="0.3">
      <c r="B123" s="225"/>
      <c r="C123" s="186"/>
      <c r="D123" s="164"/>
      <c r="E123" s="131">
        <f t="shared" si="5"/>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1:9" ht="15.75" customHeight="1" x14ac:dyDescent="0.3">
      <c r="B129" s="225"/>
      <c r="C129" s="186"/>
      <c r="D129" s="164"/>
      <c r="E129" s="131">
        <f t="shared" si="5"/>
        <v>0</v>
      </c>
      <c r="F129" s="1"/>
      <c r="G129" s="7"/>
      <c r="H129" s="8"/>
    </row>
    <row r="130" spans="1:9" ht="15.75" customHeight="1" x14ac:dyDescent="0.3">
      <c r="B130" s="225"/>
      <c r="C130" s="186"/>
      <c r="D130" s="164"/>
      <c r="E130" s="131">
        <f t="shared" si="5"/>
        <v>0</v>
      </c>
      <c r="F130" s="1"/>
      <c r="G130" s="7"/>
      <c r="H130" s="8"/>
    </row>
    <row r="131" spans="1:9" ht="15.75" customHeight="1" x14ac:dyDescent="0.3">
      <c r="B131" s="225"/>
      <c r="C131" s="186"/>
      <c r="D131" s="164"/>
      <c r="E131" s="131">
        <f t="shared" ref="E131:E137" si="6">IF($A$114=1,$D131*50,0)</f>
        <v>0</v>
      </c>
      <c r="F131" s="1"/>
      <c r="G131" s="7"/>
      <c r="H131" s="8"/>
    </row>
    <row r="132" spans="1:9" ht="15.75" customHeight="1" x14ac:dyDescent="0.3">
      <c r="B132" s="225"/>
      <c r="C132" s="186"/>
      <c r="D132" s="164"/>
      <c r="E132" s="131">
        <f t="shared" si="6"/>
        <v>0</v>
      </c>
      <c r="F132" s="1"/>
      <c r="G132" s="7"/>
      <c r="H132" s="8"/>
    </row>
    <row r="133" spans="1:9" ht="15.75" customHeight="1" x14ac:dyDescent="0.3">
      <c r="B133" s="225"/>
      <c r="C133" s="186"/>
      <c r="D133" s="164"/>
      <c r="E133" s="131">
        <f t="shared" si="6"/>
        <v>0</v>
      </c>
      <c r="F133" s="1"/>
      <c r="G133" s="7"/>
      <c r="H133" s="8"/>
    </row>
    <row r="134" spans="1:9" ht="15.75" customHeight="1" x14ac:dyDescent="0.3">
      <c r="B134" s="225"/>
      <c r="C134" s="186"/>
      <c r="D134" s="164"/>
      <c r="E134" s="131">
        <f t="shared" si="6"/>
        <v>0</v>
      </c>
      <c r="F134" s="1"/>
      <c r="G134" s="7"/>
      <c r="H134" s="8"/>
    </row>
    <row r="135" spans="1:9" ht="15.75" customHeight="1" x14ac:dyDescent="0.3">
      <c r="B135" s="225"/>
      <c r="C135" s="186"/>
      <c r="D135" s="164"/>
      <c r="E135" s="131">
        <f t="shared" si="6"/>
        <v>0</v>
      </c>
      <c r="F135" s="1"/>
      <c r="G135" s="7"/>
      <c r="H135" s="8"/>
    </row>
    <row r="136" spans="1:9" ht="15.75" customHeight="1" x14ac:dyDescent="0.3">
      <c r="B136" s="225"/>
      <c r="C136" s="186"/>
      <c r="D136" s="164"/>
      <c r="E136" s="131">
        <f t="shared" si="6"/>
        <v>0</v>
      </c>
      <c r="F136" s="1"/>
      <c r="G136" s="7"/>
      <c r="H136" s="8"/>
    </row>
    <row r="137" spans="1:9" ht="15.75" customHeight="1" thickBot="1" x14ac:dyDescent="0.35">
      <c r="B137" s="225"/>
      <c r="C137" s="186"/>
      <c r="D137" s="164"/>
      <c r="E137" s="131">
        <f t="shared" si="6"/>
        <v>0</v>
      </c>
      <c r="F137" s="1"/>
      <c r="G137" s="7"/>
      <c r="H137" s="8"/>
    </row>
    <row r="138" spans="1:9" ht="16.5" thickTop="1" x14ac:dyDescent="0.3">
      <c r="B138" s="58" t="s">
        <v>80</v>
      </c>
      <c r="C138" s="58"/>
      <c r="D138" s="58"/>
      <c r="E138" s="137">
        <f>SUM(E118:E137)</f>
        <v>0</v>
      </c>
      <c r="F138" s="1"/>
      <c r="G138" s="1"/>
      <c r="H138" s="7"/>
      <c r="I138" s="8"/>
    </row>
    <row r="139" spans="1:9" x14ac:dyDescent="0.3">
      <c r="B139" s="1"/>
      <c r="C139" s="1"/>
      <c r="D139" s="1"/>
      <c r="E139" s="1"/>
      <c r="F139" s="7"/>
      <c r="G139" s="8"/>
      <c r="H139"/>
    </row>
    <row r="140" spans="1:9" x14ac:dyDescent="0.3">
      <c r="B140" s="1"/>
      <c r="C140" s="1"/>
      <c r="D140" s="1"/>
      <c r="E140" s="1"/>
      <c r="F140" s="7"/>
      <c r="G140" s="8"/>
      <c r="H140"/>
    </row>
    <row r="141" spans="1:9" ht="21" x14ac:dyDescent="0.35">
      <c r="A141" s="119" t="str">
        <f>IF($A$16=0,"",IF(COUNTIFS($A$17:$A$26,B141)=1,1,"nvt"))</f>
        <v/>
      </c>
      <c r="B141" s="216" t="str">
        <f>B21</f>
        <v>Vast uurtarief eigen arbeid - € 43</v>
      </c>
      <c r="C141" s="37"/>
      <c r="D141" s="1"/>
      <c r="E141" s="1"/>
      <c r="F141" s="7"/>
      <c r="G141" s="8"/>
      <c r="H141"/>
    </row>
    <row r="142" spans="1:9" ht="15" x14ac:dyDescent="0.25">
      <c r="B142" s="234" t="e">
        <f>IF(A141=1,VLOOKUP(B141,Alle_Kostensoorten[],2,FALSE),VLOOKUP(A141,Alle_Kostensoorten[],2,FALSE))</f>
        <v>#N/A</v>
      </c>
      <c r="C142" s="234"/>
      <c r="D142" s="234"/>
      <c r="E142" s="234"/>
      <c r="F142" s="234"/>
      <c r="G142" s="234"/>
      <c r="H142"/>
    </row>
    <row r="143" spans="1:9" ht="9.75" customHeight="1" x14ac:dyDescent="0.3">
      <c r="B143" s="1"/>
      <c r="C143" s="1"/>
      <c r="D143" s="1"/>
      <c r="E143" s="1"/>
      <c r="F143" s="7"/>
      <c r="G143" s="8"/>
      <c r="H143"/>
    </row>
    <row r="144" spans="1:9" ht="16.5" thickBot="1" x14ac:dyDescent="0.35">
      <c r="B144" s="56" t="s">
        <v>2</v>
      </c>
      <c r="C144" s="200" t="s">
        <v>92</v>
      </c>
      <c r="D144" s="200" t="s">
        <v>62</v>
      </c>
      <c r="E144" s="57" t="s">
        <v>0</v>
      </c>
      <c r="F144" s="1"/>
      <c r="G144" s="7"/>
      <c r="H144" s="8"/>
    </row>
    <row r="145" spans="1:9" ht="15.75" customHeight="1" thickTop="1" x14ac:dyDescent="0.3">
      <c r="B145" s="224"/>
      <c r="C145" s="186"/>
      <c r="D145" s="164"/>
      <c r="E145" s="130">
        <f>IF($A$141=1,$D145*43,0)</f>
        <v>0</v>
      </c>
      <c r="F145" s="1"/>
      <c r="G145" s="7"/>
      <c r="H145" s="8"/>
    </row>
    <row r="146" spans="1:9" ht="15.75" customHeight="1" x14ac:dyDescent="0.3">
      <c r="B146" s="225"/>
      <c r="C146" s="186"/>
      <c r="D146" s="164"/>
      <c r="E146" s="131">
        <f t="shared" ref="E146:E154" si="7">IF($A$141=1,$D146*43,0)</f>
        <v>0</v>
      </c>
      <c r="F146" s="1"/>
      <c r="G146" s="7"/>
      <c r="H146" s="8"/>
    </row>
    <row r="147" spans="1:9" ht="15.75" customHeight="1" x14ac:dyDescent="0.3">
      <c r="B147" s="225"/>
      <c r="C147" s="186"/>
      <c r="D147" s="164"/>
      <c r="E147" s="131">
        <f t="shared" si="7"/>
        <v>0</v>
      </c>
      <c r="F147" s="1"/>
      <c r="G147" s="7"/>
      <c r="H147" s="8"/>
    </row>
    <row r="148" spans="1:9" ht="15.75" customHeight="1" x14ac:dyDescent="0.3">
      <c r="B148" s="225"/>
      <c r="C148" s="186"/>
      <c r="D148" s="164"/>
      <c r="E148" s="131">
        <f t="shared" si="7"/>
        <v>0</v>
      </c>
      <c r="F148" s="1"/>
      <c r="G148" s="7"/>
      <c r="H148" s="8"/>
    </row>
    <row r="149" spans="1:9" ht="15.75" customHeight="1" x14ac:dyDescent="0.3">
      <c r="B149" s="225"/>
      <c r="C149" s="186"/>
      <c r="D149" s="164"/>
      <c r="E149" s="131">
        <f t="shared" si="7"/>
        <v>0</v>
      </c>
      <c r="F149" s="1"/>
      <c r="G149" s="7"/>
      <c r="H149" s="8"/>
    </row>
    <row r="150" spans="1:9" ht="15.75" customHeight="1" x14ac:dyDescent="0.3">
      <c r="B150" s="225"/>
      <c r="C150" s="186"/>
      <c r="D150" s="164"/>
      <c r="E150" s="131">
        <f t="shared" si="7"/>
        <v>0</v>
      </c>
      <c r="F150" s="1"/>
      <c r="G150" s="7"/>
      <c r="H150" s="8"/>
    </row>
    <row r="151" spans="1:9" ht="15.75" customHeight="1" x14ac:dyDescent="0.3">
      <c r="B151" s="225"/>
      <c r="C151" s="186"/>
      <c r="D151" s="164"/>
      <c r="E151" s="131">
        <f t="shared" si="7"/>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thickBot="1" x14ac:dyDescent="0.35">
      <c r="B154" s="225"/>
      <c r="C154" s="186"/>
      <c r="D154" s="164"/>
      <c r="E154" s="131">
        <f t="shared" si="7"/>
        <v>0</v>
      </c>
      <c r="F154" s="1"/>
      <c r="G154" s="7"/>
      <c r="H154" s="8"/>
    </row>
    <row r="155" spans="1:9" ht="16.5" thickTop="1" x14ac:dyDescent="0.3">
      <c r="B155" s="58" t="s">
        <v>80</v>
      </c>
      <c r="C155" s="58"/>
      <c r="D155" s="58"/>
      <c r="E155" s="137">
        <f>SUM(E145:E154)</f>
        <v>0</v>
      </c>
      <c r="F155" s="1"/>
      <c r="G155" s="1"/>
      <c r="H155" s="7"/>
      <c r="I155" s="8"/>
    </row>
    <row r="156" spans="1:9" x14ac:dyDescent="0.3">
      <c r="B156" s="1"/>
      <c r="C156" s="1"/>
      <c r="D156" s="1"/>
      <c r="E156" s="1"/>
      <c r="F156" s="7"/>
      <c r="G156" s="8"/>
      <c r="H156"/>
    </row>
    <row r="157" spans="1:9" x14ac:dyDescent="0.3">
      <c r="B157" s="1"/>
      <c r="C157" s="1"/>
      <c r="D157" s="1"/>
      <c r="E157" s="1"/>
      <c r="F157" s="7"/>
      <c r="G157" s="8"/>
      <c r="H157"/>
    </row>
    <row r="158" spans="1:9" ht="21" x14ac:dyDescent="0.35">
      <c r="A158" s="119" t="str">
        <f>IF($A$16=0,"",IF(COUNTIFS($A$17:$A$26,B158)=1,1,"nvt"))</f>
        <v/>
      </c>
      <c r="B158" s="129" t="str">
        <f>B22</f>
        <v>IKS voor kennisinstellingen</v>
      </c>
      <c r="C158" s="37"/>
      <c r="D158" s="12"/>
      <c r="E158" s="12"/>
      <c r="F158" s="9"/>
      <c r="G158"/>
      <c r="H158"/>
    </row>
    <row r="159" spans="1:9" ht="18" customHeight="1" x14ac:dyDescent="0.25">
      <c r="B159" s="234" t="e">
        <f>IF(A158=1,VLOOKUP(B158,Alle_Kostensoorten[],2,FALSE),VLOOKUP(A158,Alle_Kostensoorten[],2,FALSE))</f>
        <v>#N/A</v>
      </c>
      <c r="C159" s="234"/>
      <c r="D159" s="234"/>
      <c r="E159" s="234"/>
      <c r="F159" s="234"/>
      <c r="G159" s="234"/>
      <c r="H159" s="234"/>
      <c r="I159" s="234"/>
    </row>
    <row r="160" spans="1:9" ht="9.75" customHeight="1" x14ac:dyDescent="0.3">
      <c r="B160" s="3"/>
      <c r="C160" s="4"/>
      <c r="D160" s="12"/>
      <c r="E160" s="12"/>
      <c r="F160" s="9"/>
      <c r="G160"/>
      <c r="H160"/>
    </row>
    <row r="161" spans="1:9" ht="16.5" customHeight="1" thickBot="1" x14ac:dyDescent="0.35">
      <c r="B161" s="199" t="s">
        <v>2</v>
      </c>
      <c r="C161" s="200" t="s">
        <v>94</v>
      </c>
      <c r="D161" s="200" t="s">
        <v>6</v>
      </c>
      <c r="E161" s="201" t="s">
        <v>0</v>
      </c>
      <c r="F161" s="201" t="s">
        <v>41</v>
      </c>
      <c r="G161" s="202"/>
      <c r="H161" s="202"/>
      <c r="I161" s="202"/>
    </row>
    <row r="162" spans="1:9" ht="15.75" customHeight="1" thickTop="1" x14ac:dyDescent="0.3">
      <c r="B162" s="185"/>
      <c r="C162" s="186"/>
      <c r="D162" s="187"/>
      <c r="E162" s="159">
        <f t="shared" ref="E162:E170" si="8">IF($A$158=1,$D162,0)</f>
        <v>0</v>
      </c>
      <c r="F162" s="186"/>
      <c r="G162" s="188"/>
      <c r="H162" s="188"/>
      <c r="I162" s="188"/>
    </row>
    <row r="163" spans="1:9" ht="15.75" customHeight="1" x14ac:dyDescent="0.3">
      <c r="B163" s="161"/>
      <c r="C163" s="86"/>
      <c r="D163" s="187"/>
      <c r="E163" s="160">
        <f t="shared" si="8"/>
        <v>0</v>
      </c>
      <c r="F163" s="169"/>
      <c r="G163" s="170"/>
      <c r="H163" s="170"/>
      <c r="I163" s="170"/>
    </row>
    <row r="164" spans="1:9" ht="15.75" customHeight="1" x14ac:dyDescent="0.3">
      <c r="B164" s="161"/>
      <c r="C164" s="86"/>
      <c r="D164" s="187"/>
      <c r="E164" s="160">
        <f t="shared" si="8"/>
        <v>0</v>
      </c>
      <c r="F164" s="169"/>
      <c r="G164" s="170"/>
      <c r="H164" s="170"/>
      <c r="I164" s="170"/>
    </row>
    <row r="165" spans="1:9" ht="15.75" customHeight="1" x14ac:dyDescent="0.3">
      <c r="B165" s="161"/>
      <c r="C165" s="86"/>
      <c r="D165" s="187"/>
      <c r="E165" s="160">
        <f t="shared" si="8"/>
        <v>0</v>
      </c>
      <c r="F165" s="169"/>
      <c r="G165" s="170"/>
      <c r="H165" s="170"/>
      <c r="I165" s="170"/>
    </row>
    <row r="166" spans="1:9" ht="15.75" customHeight="1" x14ac:dyDescent="0.3">
      <c r="B166" s="161"/>
      <c r="C166" s="86"/>
      <c r="D166" s="187"/>
      <c r="E166" s="160">
        <f t="shared" si="8"/>
        <v>0</v>
      </c>
      <c r="F166" s="169"/>
      <c r="G166" s="170"/>
      <c r="H166" s="170"/>
      <c r="I166" s="170"/>
    </row>
    <row r="167" spans="1:9" ht="15.75" customHeight="1" x14ac:dyDescent="0.3">
      <c r="B167" s="161"/>
      <c r="C167" s="86"/>
      <c r="D167" s="166"/>
      <c r="E167" s="160">
        <f t="shared" si="8"/>
        <v>0</v>
      </c>
      <c r="F167" s="169"/>
      <c r="G167" s="170"/>
      <c r="H167" s="170"/>
      <c r="I167" s="170"/>
    </row>
    <row r="168" spans="1:9" ht="15.75" customHeight="1" x14ac:dyDescent="0.3">
      <c r="B168" s="161"/>
      <c r="C168" s="86"/>
      <c r="D168" s="166"/>
      <c r="E168" s="160">
        <f t="shared" si="8"/>
        <v>0</v>
      </c>
      <c r="F168" s="169"/>
      <c r="G168" s="170"/>
      <c r="H168" s="170"/>
      <c r="I168" s="170"/>
    </row>
    <row r="169" spans="1:9" ht="15.75" customHeight="1" x14ac:dyDescent="0.3">
      <c r="B169" s="161"/>
      <c r="C169" s="86"/>
      <c r="D169" s="166"/>
      <c r="E169" s="160">
        <f t="shared" si="8"/>
        <v>0</v>
      </c>
      <c r="F169" s="169"/>
      <c r="G169" s="170"/>
      <c r="H169" s="170"/>
      <c r="I169" s="170"/>
    </row>
    <row r="170" spans="1:9" ht="15.75" customHeight="1" thickBot="1" x14ac:dyDescent="0.35">
      <c r="B170" s="75"/>
      <c r="C170" s="74"/>
      <c r="D170" s="76"/>
      <c r="E170" s="131">
        <f t="shared" si="8"/>
        <v>0</v>
      </c>
      <c r="F170" s="77"/>
      <c r="G170" s="78"/>
      <c r="H170" s="78"/>
      <c r="I170" s="78"/>
    </row>
    <row r="171" spans="1:9" ht="16.5" thickTop="1" x14ac:dyDescent="0.3">
      <c r="B171" s="58" t="s">
        <v>80</v>
      </c>
      <c r="C171" s="58"/>
      <c r="D171" s="58"/>
      <c r="E171" s="137">
        <f>SUM(E162:E170)</f>
        <v>0</v>
      </c>
      <c r="F171" s="176"/>
      <c r="G171" s="176"/>
      <c r="H171" s="176"/>
      <c r="I171" s="176"/>
    </row>
    <row r="172" spans="1:9" x14ac:dyDescent="0.3">
      <c r="B172" s="6"/>
      <c r="C172" s="6"/>
      <c r="D172" s="6"/>
      <c r="E172" s="16"/>
      <c r="F172" s="16"/>
      <c r="G172" s="10"/>
      <c r="H172"/>
    </row>
    <row r="173" spans="1:9" x14ac:dyDescent="0.3">
      <c r="B173" s="1"/>
      <c r="C173" s="1"/>
      <c r="D173" s="1"/>
      <c r="E173" s="1"/>
      <c r="F173" s="9"/>
      <c r="G173" s="10"/>
      <c r="H173"/>
    </row>
    <row r="174" spans="1:9" ht="21" x14ac:dyDescent="0.35">
      <c r="A174" s="119" t="str">
        <f>IF($A$16=0,"",IF(COUNTIFS($A$17:$A$26,B174)=1,1,"nvt"))</f>
        <v/>
      </c>
      <c r="B174" s="129" t="str">
        <f>B23</f>
        <v>Bijdragen in natura</v>
      </c>
      <c r="C174" s="37"/>
      <c r="D174" s="1"/>
      <c r="E174" s="1"/>
      <c r="F174" s="9"/>
      <c r="G174" s="10"/>
      <c r="H174"/>
    </row>
    <row r="175" spans="1:9" ht="18" customHeight="1" x14ac:dyDescent="0.25">
      <c r="B175" s="234" t="e">
        <f>IF(A174=1,VLOOKUP(B174,Alle_Kostensoorten[],2,FALSE),VLOOKUP(A174,Alle_Kostensoorten[],2,FALSE))</f>
        <v>#N/A</v>
      </c>
      <c r="C175" s="234"/>
      <c r="D175" s="234"/>
      <c r="E175" s="234"/>
      <c r="F175" s="234"/>
      <c r="G175" s="234"/>
      <c r="H175" s="234"/>
      <c r="I175" s="234"/>
    </row>
    <row r="176" spans="1:9" ht="9.75" customHeight="1" x14ac:dyDescent="0.3">
      <c r="B176" s="3"/>
      <c r="C176" s="1"/>
      <c r="D176" s="1"/>
      <c r="E176" s="1"/>
      <c r="F176" s="9"/>
      <c r="G176" s="10"/>
      <c r="H176"/>
    </row>
    <row r="177" spans="2:9" ht="16.5" customHeight="1" thickBot="1" x14ac:dyDescent="0.35">
      <c r="B177" s="195" t="s">
        <v>2</v>
      </c>
      <c r="C177" s="197" t="s">
        <v>94</v>
      </c>
      <c r="D177" s="196" t="s">
        <v>6</v>
      </c>
      <c r="E177" s="197" t="s">
        <v>0</v>
      </c>
      <c r="F177" s="196" t="s">
        <v>32</v>
      </c>
      <c r="G177" s="198"/>
      <c r="H177" s="198"/>
      <c r="I177" s="198"/>
    </row>
    <row r="178" spans="2:9" ht="15.75" customHeight="1" thickTop="1" x14ac:dyDescent="0.3">
      <c r="B178" s="185"/>
      <c r="C178" s="186"/>
      <c r="D178" s="187"/>
      <c r="E178" s="159">
        <f>IF($A$174=1,$D178,0)</f>
        <v>0</v>
      </c>
      <c r="F178" s="190"/>
      <c r="G178" s="191"/>
      <c r="H178" s="191"/>
      <c r="I178" s="191"/>
    </row>
    <row r="179" spans="2:9" ht="15.75" customHeight="1" x14ac:dyDescent="0.3">
      <c r="B179" s="161"/>
      <c r="C179" s="86"/>
      <c r="D179" s="166"/>
      <c r="E179" s="159">
        <f t="shared" ref="E179:E194" si="9">IF($A$174=1,$D179,0)</f>
        <v>0</v>
      </c>
      <c r="F179" s="167"/>
      <c r="G179" s="168"/>
      <c r="H179" s="168"/>
      <c r="I179" s="168"/>
    </row>
    <row r="180" spans="2:9" ht="15.75" customHeight="1" x14ac:dyDescent="0.3">
      <c r="B180" s="161"/>
      <c r="C180" s="86"/>
      <c r="D180" s="166"/>
      <c r="E180" s="159">
        <f t="shared" si="9"/>
        <v>0</v>
      </c>
      <c r="F180" s="167"/>
      <c r="G180" s="168"/>
      <c r="H180" s="168"/>
      <c r="I180" s="168"/>
    </row>
    <row r="181" spans="2:9" ht="15.75" customHeight="1" x14ac:dyDescent="0.3">
      <c r="B181" s="161"/>
      <c r="C181" s="86"/>
      <c r="D181" s="166"/>
      <c r="E181" s="159">
        <f t="shared" si="9"/>
        <v>0</v>
      </c>
      <c r="F181" s="167"/>
      <c r="G181" s="168"/>
      <c r="H181" s="168"/>
      <c r="I181" s="168"/>
    </row>
    <row r="182" spans="2:9" ht="15.75" customHeight="1" x14ac:dyDescent="0.3">
      <c r="B182" s="161"/>
      <c r="C182" s="86"/>
      <c r="D182" s="166"/>
      <c r="E182" s="159">
        <f t="shared" si="9"/>
        <v>0</v>
      </c>
      <c r="F182" s="167"/>
      <c r="G182" s="168"/>
      <c r="H182" s="168"/>
      <c r="I182" s="168"/>
    </row>
    <row r="183" spans="2:9" ht="15.75" customHeight="1" x14ac:dyDescent="0.3">
      <c r="B183" s="161"/>
      <c r="C183" s="86"/>
      <c r="D183" s="166"/>
      <c r="E183" s="159">
        <f t="shared" si="9"/>
        <v>0</v>
      </c>
      <c r="F183" s="167"/>
      <c r="G183" s="168"/>
      <c r="H183" s="168"/>
      <c r="I183" s="168"/>
    </row>
    <row r="184" spans="2:9" ht="15.75" customHeight="1" x14ac:dyDescent="0.3">
      <c r="B184" s="161"/>
      <c r="C184" s="86"/>
      <c r="D184" s="166"/>
      <c r="E184" s="159">
        <f t="shared" si="9"/>
        <v>0</v>
      </c>
      <c r="F184" s="167"/>
      <c r="G184" s="168"/>
      <c r="H184" s="168"/>
      <c r="I184" s="168"/>
    </row>
    <row r="185" spans="2:9" ht="15.75" customHeight="1" x14ac:dyDescent="0.3">
      <c r="B185" s="161"/>
      <c r="C185" s="86"/>
      <c r="D185" s="166"/>
      <c r="E185" s="159">
        <f t="shared" si="9"/>
        <v>0</v>
      </c>
      <c r="F185" s="167"/>
      <c r="G185" s="168"/>
      <c r="H185" s="168"/>
      <c r="I185" s="168"/>
    </row>
    <row r="186" spans="2:9" ht="15.75" customHeight="1" x14ac:dyDescent="0.3">
      <c r="B186" s="161"/>
      <c r="C186" s="86"/>
      <c r="D186" s="166"/>
      <c r="E186" s="159">
        <f t="shared" si="9"/>
        <v>0</v>
      </c>
      <c r="F186" s="167"/>
      <c r="G186" s="168"/>
      <c r="H186" s="168"/>
      <c r="I186" s="168"/>
    </row>
    <row r="187" spans="2:9" ht="15.75" customHeight="1" x14ac:dyDescent="0.3">
      <c r="B187" s="161"/>
      <c r="C187" s="86"/>
      <c r="D187" s="166"/>
      <c r="E187" s="159">
        <f t="shared" si="9"/>
        <v>0</v>
      </c>
      <c r="F187" s="167"/>
      <c r="G187" s="168"/>
      <c r="H187" s="168"/>
      <c r="I187" s="168"/>
    </row>
    <row r="188" spans="2:9" ht="15.75" customHeight="1" x14ac:dyDescent="0.3">
      <c r="B188" s="161"/>
      <c r="C188" s="86"/>
      <c r="D188" s="166"/>
      <c r="E188" s="159">
        <f t="shared" si="9"/>
        <v>0</v>
      </c>
      <c r="F188" s="167"/>
      <c r="G188" s="168"/>
      <c r="H188" s="168"/>
      <c r="I188" s="168"/>
    </row>
    <row r="189" spans="2:9" ht="15.75" customHeight="1" x14ac:dyDescent="0.3">
      <c r="B189" s="161"/>
      <c r="C189" s="86"/>
      <c r="D189" s="166"/>
      <c r="E189" s="159">
        <f t="shared" si="9"/>
        <v>0</v>
      </c>
      <c r="F189" s="167"/>
      <c r="G189" s="168"/>
      <c r="H189" s="168"/>
      <c r="I189" s="168"/>
    </row>
    <row r="190" spans="2:9" ht="15.75" customHeight="1" x14ac:dyDescent="0.3">
      <c r="B190" s="161"/>
      <c r="C190" s="86"/>
      <c r="D190" s="166"/>
      <c r="E190" s="159">
        <f t="shared" si="9"/>
        <v>0</v>
      </c>
      <c r="F190" s="167"/>
      <c r="G190" s="168"/>
      <c r="H190" s="168"/>
      <c r="I190" s="168"/>
    </row>
    <row r="191" spans="2:9" ht="15.75" customHeight="1" x14ac:dyDescent="0.3">
      <c r="B191" s="161"/>
      <c r="C191" s="86"/>
      <c r="D191" s="166"/>
      <c r="E191" s="159">
        <f t="shared" si="9"/>
        <v>0</v>
      </c>
      <c r="F191" s="167"/>
      <c r="G191" s="168"/>
      <c r="H191" s="168"/>
      <c r="I191" s="168"/>
    </row>
    <row r="192" spans="2: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thickBot="1" x14ac:dyDescent="0.35">
      <c r="B194" s="75"/>
      <c r="C194" s="74"/>
      <c r="D194" s="76"/>
      <c r="E194" s="159">
        <f t="shared" si="9"/>
        <v>0</v>
      </c>
      <c r="F194" s="111"/>
      <c r="G194" s="112"/>
      <c r="H194" s="112"/>
      <c r="I194" s="112"/>
    </row>
    <row r="195" spans="1:9" ht="16.350000000000001" customHeight="1" thickTop="1" x14ac:dyDescent="0.3">
      <c r="B195" s="58" t="s">
        <v>80</v>
      </c>
      <c r="C195" s="58"/>
      <c r="D195" s="58"/>
      <c r="E195" s="137">
        <f>SUM(E178:E194)</f>
        <v>0</v>
      </c>
      <c r="F195" s="176"/>
      <c r="G195" s="176"/>
      <c r="H195" s="176"/>
      <c r="I195" s="176"/>
    </row>
    <row r="196" spans="1:9" ht="16.350000000000001" customHeight="1" x14ac:dyDescent="0.3">
      <c r="B196" s="1"/>
      <c r="C196" s="4"/>
      <c r="D196" s="7"/>
      <c r="E196" s="7"/>
      <c r="F196" s="11"/>
      <c r="G196"/>
      <c r="H196"/>
    </row>
    <row r="197" spans="1:9" x14ac:dyDescent="0.3">
      <c r="B197" s="1"/>
      <c r="C197" s="1"/>
      <c r="D197" s="4"/>
      <c r="E197" s="13"/>
      <c r="F197" s="13"/>
      <c r="G197" s="9"/>
      <c r="H197"/>
    </row>
    <row r="198" spans="1:9" ht="21" x14ac:dyDescent="0.35">
      <c r="A198" s="119" t="str">
        <f>IF($A$16=0,"",IF(COUNTIFS($A$17:$A$26,B198)=1,1,"nvt"))</f>
        <v/>
      </c>
      <c r="B198" s="37" t="str">
        <f>B24</f>
        <v>Afschrijvingskosten</v>
      </c>
      <c r="C198" s="37"/>
      <c r="D198" s="1"/>
      <c r="E198" s="1"/>
      <c r="F198" s="9"/>
      <c r="G198" s="8"/>
      <c r="H198"/>
    </row>
    <row r="199" spans="1:9" ht="15" customHeight="1" x14ac:dyDescent="0.25">
      <c r="B199" s="234" t="e">
        <f>IF(A198=1,VLOOKUP(B198,Alle_Kostensoorten[],2,FALSE),VLOOKUP(A198,Alle_Kostensoorten[],2,FALSE))</f>
        <v>#N/A</v>
      </c>
      <c r="C199" s="234"/>
      <c r="D199" s="234"/>
      <c r="E199" s="234"/>
      <c r="F199" s="234"/>
      <c r="G199" s="234"/>
      <c r="H199" s="234"/>
      <c r="I199" s="234"/>
    </row>
    <row r="200" spans="1:9" ht="9.75" customHeight="1" x14ac:dyDescent="0.3">
      <c r="B200" s="3"/>
      <c r="C200" s="1"/>
      <c r="D200" s="1"/>
      <c r="E200" s="1"/>
      <c r="F200" s="9"/>
      <c r="G200" s="8"/>
      <c r="H200"/>
    </row>
    <row r="201" spans="1:9" ht="48.75" customHeight="1" thickBot="1" x14ac:dyDescent="0.35">
      <c r="B201" s="195" t="s">
        <v>2</v>
      </c>
      <c r="C201" s="196" t="s">
        <v>90</v>
      </c>
      <c r="D201" s="196" t="s">
        <v>3</v>
      </c>
      <c r="E201" s="196" t="s">
        <v>117</v>
      </c>
      <c r="F201" s="196" t="s">
        <v>4</v>
      </c>
      <c r="G201" s="196" t="s">
        <v>104</v>
      </c>
      <c r="H201" s="196" t="s">
        <v>5</v>
      </c>
      <c r="I201" s="196" t="s">
        <v>0</v>
      </c>
    </row>
    <row r="202" spans="1:9" ht="15.75" customHeight="1" thickTop="1" x14ac:dyDescent="0.3">
      <c r="B202" s="185"/>
      <c r="C202" s="192"/>
      <c r="D202" s="193"/>
      <c r="E202" s="193"/>
      <c r="F202" s="189"/>
      <c r="G202" s="189"/>
      <c r="H202" s="194"/>
      <c r="I202" s="159">
        <f>IFERROR(IF($A$198=1,(D202-E202)*(G202/F202)*H202,0),0)</f>
        <v>0</v>
      </c>
    </row>
    <row r="203" spans="1:9" ht="15.75" customHeight="1" x14ac:dyDescent="0.3">
      <c r="B203" s="161"/>
      <c r="C203" s="162"/>
      <c r="D203" s="163"/>
      <c r="E203" s="163"/>
      <c r="F203" s="164"/>
      <c r="G203" s="164"/>
      <c r="H203" s="165"/>
      <c r="I203" s="160">
        <f t="shared" ref="I203:I209" si="10">IFERROR(IF($A$198=1,(D203-E203)*(G203/F203)*H203,0),0)</f>
        <v>0</v>
      </c>
    </row>
    <row r="204" spans="1:9" ht="15.75" customHeight="1" x14ac:dyDescent="0.3">
      <c r="B204" s="161"/>
      <c r="C204" s="162"/>
      <c r="D204" s="163"/>
      <c r="E204" s="163"/>
      <c r="F204" s="164"/>
      <c r="G204" s="164"/>
      <c r="H204" s="165"/>
      <c r="I204" s="160">
        <f t="shared" si="10"/>
        <v>0</v>
      </c>
    </row>
    <row r="205" spans="1:9" ht="15.75" customHeight="1" x14ac:dyDescent="0.3">
      <c r="B205" s="161"/>
      <c r="C205" s="162"/>
      <c r="D205" s="163"/>
      <c r="E205" s="163"/>
      <c r="F205" s="164"/>
      <c r="G205" s="164"/>
      <c r="H205" s="165"/>
      <c r="I205" s="160">
        <f t="shared" si="10"/>
        <v>0</v>
      </c>
    </row>
    <row r="206" spans="1:9" ht="15.75" customHeight="1" x14ac:dyDescent="0.3">
      <c r="B206" s="161"/>
      <c r="C206" s="162"/>
      <c r="D206" s="163"/>
      <c r="E206" s="163"/>
      <c r="F206" s="164"/>
      <c r="G206" s="164"/>
      <c r="H206" s="165"/>
      <c r="I206" s="160">
        <f t="shared" si="10"/>
        <v>0</v>
      </c>
    </row>
    <row r="207" spans="1:9" ht="15.75" customHeight="1" x14ac:dyDescent="0.3">
      <c r="B207" s="161"/>
      <c r="C207" s="162"/>
      <c r="D207" s="163"/>
      <c r="E207" s="163"/>
      <c r="F207" s="164"/>
      <c r="G207" s="164"/>
      <c r="H207" s="165"/>
      <c r="I207" s="160">
        <f t="shared" si="10"/>
        <v>0</v>
      </c>
    </row>
    <row r="208" spans="1:9" ht="15.75" customHeight="1" x14ac:dyDescent="0.3">
      <c r="B208" s="161"/>
      <c r="C208" s="162"/>
      <c r="D208" s="163"/>
      <c r="E208" s="163"/>
      <c r="F208" s="164"/>
      <c r="G208" s="164"/>
      <c r="H208" s="165"/>
      <c r="I208" s="160">
        <f t="shared" si="10"/>
        <v>0</v>
      </c>
    </row>
    <row r="209" spans="1:9" ht="15.75" customHeight="1" thickBot="1" x14ac:dyDescent="0.35">
      <c r="B209" s="75"/>
      <c r="C209" s="79"/>
      <c r="D209" s="80"/>
      <c r="E209" s="80"/>
      <c r="F209" s="117"/>
      <c r="G209" s="117"/>
      <c r="H209" s="109"/>
      <c r="I209" s="131">
        <f t="shared" si="10"/>
        <v>0</v>
      </c>
    </row>
    <row r="210" spans="1:9" ht="16.5" thickTop="1" x14ac:dyDescent="0.3">
      <c r="B210" s="58" t="s">
        <v>80</v>
      </c>
      <c r="C210" s="58"/>
      <c r="D210" s="58"/>
      <c r="E210" s="58"/>
      <c r="F210" s="58"/>
      <c r="G210" s="58"/>
      <c r="H210" s="176"/>
      <c r="I210" s="137">
        <f>SUM(I202:I209)</f>
        <v>0</v>
      </c>
    </row>
    <row r="211" spans="1:9" x14ac:dyDescent="0.3">
      <c r="B211" s="1"/>
      <c r="C211" s="1"/>
      <c r="D211" s="1"/>
      <c r="E211" s="1"/>
      <c r="F211" s="14"/>
      <c r="G211" s="14"/>
      <c r="H211" s="8"/>
    </row>
    <row r="212" spans="1:9" x14ac:dyDescent="0.3">
      <c r="B212" s="3"/>
      <c r="C212" s="1"/>
      <c r="D212" s="1"/>
      <c r="E212" s="1"/>
      <c r="F212" s="9"/>
      <c r="G212" s="10"/>
      <c r="H212"/>
    </row>
    <row r="213" spans="1:9" ht="21" x14ac:dyDescent="0.35">
      <c r="A213" s="119" t="str">
        <f>IF($A$16=0,"",IF(COUNTIFS($A$17:$A$26,B213)=1,1,"nvt"))</f>
        <v/>
      </c>
      <c r="B213" s="129" t="str">
        <f>B25</f>
        <v>Overige kosten</v>
      </c>
      <c r="C213" s="37"/>
      <c r="D213"/>
      <c r="E213"/>
      <c r="F213"/>
      <c r="G213"/>
      <c r="H213"/>
    </row>
    <row r="214" spans="1:9" ht="14.25" customHeight="1" x14ac:dyDescent="0.25">
      <c r="B214" s="234" t="str">
        <f>IF(A213="nvt",VLOOKUP(A213,Alle_Kostensoorten[],2,FALSE),VLOOKUP(B213,Alle_Kostensoorten[],2,FALSE))</f>
        <v>Toelichting: Zie voor berekening tabblad 'Instructie'</v>
      </c>
      <c r="C214" s="234"/>
      <c r="D214" s="234"/>
      <c r="E214" s="234"/>
      <c r="F214" s="234"/>
      <c r="G214" s="234"/>
      <c r="H214" s="234"/>
      <c r="I214" s="234"/>
    </row>
    <row r="215" spans="1:9" ht="9" customHeight="1" x14ac:dyDescent="0.3">
      <c r="B215" s="3"/>
      <c r="C215" s="4"/>
      <c r="D215"/>
      <c r="E215"/>
      <c r="F215"/>
      <c r="G215"/>
      <c r="H215"/>
    </row>
    <row r="216" spans="1:9" ht="16.5" thickBot="1" x14ac:dyDescent="0.35">
      <c r="B216" s="158" t="s">
        <v>2</v>
      </c>
      <c r="C216" s="110" t="s">
        <v>94</v>
      </c>
      <c r="D216" s="110" t="s">
        <v>123</v>
      </c>
      <c r="E216" s="110" t="s">
        <v>116</v>
      </c>
      <c r="F216" s="157" t="s">
        <v>0</v>
      </c>
      <c r="G216" s="110" t="s">
        <v>32</v>
      </c>
      <c r="H216" s="198"/>
      <c r="I216" s="198"/>
    </row>
    <row r="217" spans="1:9" ht="15.75" customHeight="1" thickTop="1" x14ac:dyDescent="0.3">
      <c r="B217" s="203"/>
      <c r="C217" s="186"/>
      <c r="D217" s="186"/>
      <c r="E217" s="189"/>
      <c r="F217" s="159">
        <f>IF($A$213=1,$E217*$D217,0)</f>
        <v>0</v>
      </c>
      <c r="G217" s="186"/>
      <c r="H217" s="191"/>
      <c r="I217" s="191"/>
    </row>
    <row r="218" spans="1:9" ht="15.75" customHeight="1" x14ac:dyDescent="0.3">
      <c r="B218" s="173"/>
      <c r="C218" s="86"/>
      <c r="D218" s="186"/>
      <c r="E218" s="189"/>
      <c r="F218" s="160">
        <f t="shared" ref="F218:F232" si="11">IF($A$213=1,$E218*$D218,0)</f>
        <v>0</v>
      </c>
      <c r="G218" s="186"/>
      <c r="H218" s="168"/>
      <c r="I218" s="168"/>
    </row>
    <row r="219" spans="1:9" ht="15.75" customHeight="1" x14ac:dyDescent="0.3">
      <c r="B219" s="173"/>
      <c r="C219" s="86"/>
      <c r="D219" s="186"/>
      <c r="E219" s="189"/>
      <c r="F219" s="160">
        <f t="shared" si="11"/>
        <v>0</v>
      </c>
      <c r="G219" s="186"/>
      <c r="H219" s="168"/>
      <c r="I219" s="168"/>
    </row>
    <row r="220" spans="1:9" ht="15.75" customHeight="1" x14ac:dyDescent="0.3">
      <c r="B220" s="173"/>
      <c r="C220" s="86"/>
      <c r="D220" s="186"/>
      <c r="E220" s="189"/>
      <c r="F220" s="160">
        <f t="shared" si="11"/>
        <v>0</v>
      </c>
      <c r="G220" s="186"/>
      <c r="H220" s="168"/>
      <c r="I220" s="168"/>
    </row>
    <row r="221" spans="1:9" ht="15.75" customHeight="1" x14ac:dyDescent="0.3">
      <c r="B221" s="173"/>
      <c r="C221" s="86"/>
      <c r="D221" s="186"/>
      <c r="E221" s="189"/>
      <c r="F221" s="160">
        <f t="shared" si="11"/>
        <v>0</v>
      </c>
      <c r="G221" s="186"/>
      <c r="H221" s="168"/>
      <c r="I221" s="168"/>
    </row>
    <row r="222" spans="1:9" ht="15.75" customHeight="1" x14ac:dyDescent="0.3">
      <c r="B222" s="173"/>
      <c r="C222" s="86"/>
      <c r="D222" s="186"/>
      <c r="E222" s="189"/>
      <c r="F222" s="160">
        <f t="shared" si="11"/>
        <v>0</v>
      </c>
      <c r="G222" s="186"/>
      <c r="H222" s="168"/>
      <c r="I222" s="168"/>
    </row>
    <row r="223" spans="1:9" ht="15.75" customHeight="1" x14ac:dyDescent="0.3">
      <c r="B223" s="173"/>
      <c r="C223" s="86"/>
      <c r="D223" s="86"/>
      <c r="E223" s="164"/>
      <c r="F223" s="160">
        <f t="shared" si="11"/>
        <v>0</v>
      </c>
      <c r="G223" s="86"/>
      <c r="H223" s="168"/>
      <c r="I223" s="168"/>
    </row>
    <row r="224" spans="1:9" ht="15.75" customHeight="1" x14ac:dyDescent="0.3">
      <c r="B224" s="173"/>
      <c r="C224" s="86"/>
      <c r="D224" s="86"/>
      <c r="E224" s="164"/>
      <c r="F224" s="160">
        <f t="shared" si="11"/>
        <v>0</v>
      </c>
      <c r="G224" s="86"/>
      <c r="H224" s="168"/>
      <c r="I224" s="168"/>
    </row>
    <row r="225" spans="1:9" ht="15.75" customHeight="1" x14ac:dyDescent="0.3">
      <c r="B225" s="173"/>
      <c r="C225" s="86"/>
      <c r="D225" s="86"/>
      <c r="E225" s="164"/>
      <c r="F225" s="160">
        <f t="shared" si="11"/>
        <v>0</v>
      </c>
      <c r="G225" s="86"/>
      <c r="H225" s="168"/>
      <c r="I225" s="168"/>
    </row>
    <row r="226" spans="1:9" ht="15.75" customHeight="1" x14ac:dyDescent="0.3">
      <c r="B226" s="173"/>
      <c r="C226" s="86"/>
      <c r="D226" s="86"/>
      <c r="E226" s="164"/>
      <c r="F226" s="160">
        <f t="shared" si="11"/>
        <v>0</v>
      </c>
      <c r="G226" s="86"/>
      <c r="H226" s="168"/>
      <c r="I226" s="168"/>
    </row>
    <row r="227" spans="1:9" ht="15.75" customHeight="1" x14ac:dyDescent="0.3">
      <c r="B227" s="173"/>
      <c r="C227" s="86"/>
      <c r="D227" s="86"/>
      <c r="E227" s="164"/>
      <c r="F227" s="160">
        <f t="shared" si="11"/>
        <v>0</v>
      </c>
      <c r="G227" s="86"/>
      <c r="H227" s="168"/>
      <c r="I227" s="168"/>
    </row>
    <row r="228" spans="1:9" ht="15.75" customHeight="1" x14ac:dyDescent="0.3">
      <c r="B228" s="173"/>
      <c r="C228" s="86"/>
      <c r="D228" s="86"/>
      <c r="E228" s="164"/>
      <c r="F228" s="160">
        <f t="shared" si="11"/>
        <v>0</v>
      </c>
      <c r="G228" s="86"/>
      <c r="H228" s="168"/>
      <c r="I228" s="168"/>
    </row>
    <row r="229" spans="1:9" ht="15.75" customHeight="1" x14ac:dyDescent="0.3">
      <c r="B229" s="173"/>
      <c r="C229" s="86"/>
      <c r="D229" s="86"/>
      <c r="E229" s="164"/>
      <c r="F229" s="160">
        <f t="shared" si="11"/>
        <v>0</v>
      </c>
      <c r="G229" s="86"/>
      <c r="H229" s="168"/>
      <c r="I229" s="168"/>
    </row>
    <row r="230" spans="1:9" ht="15.75" customHeight="1" x14ac:dyDescent="0.3">
      <c r="B230" s="173"/>
      <c r="C230" s="86"/>
      <c r="D230" s="86"/>
      <c r="E230" s="164"/>
      <c r="F230" s="160">
        <f t="shared" si="11"/>
        <v>0</v>
      </c>
      <c r="G230" s="86"/>
      <c r="H230" s="168"/>
      <c r="I230" s="168"/>
    </row>
    <row r="231" spans="1:9" ht="15.75" customHeight="1" x14ac:dyDescent="0.3">
      <c r="B231" s="173"/>
      <c r="C231" s="86"/>
      <c r="D231" s="86"/>
      <c r="E231" s="164"/>
      <c r="F231" s="160">
        <f t="shared" si="11"/>
        <v>0</v>
      </c>
      <c r="G231" s="86"/>
      <c r="H231" s="168"/>
      <c r="I231" s="168"/>
    </row>
    <row r="232" spans="1:9" ht="15.75" customHeight="1" thickBot="1" x14ac:dyDescent="0.35">
      <c r="B232" s="73"/>
      <c r="C232" s="74"/>
      <c r="D232" s="74"/>
      <c r="E232" s="117"/>
      <c r="F232" s="131">
        <f t="shared" si="11"/>
        <v>0</v>
      </c>
      <c r="G232" s="74"/>
      <c r="H232" s="168"/>
      <c r="I232" s="168"/>
    </row>
    <row r="233" spans="1:9" ht="16.5" thickTop="1" x14ac:dyDescent="0.3">
      <c r="B233" s="174" t="s">
        <v>80</v>
      </c>
      <c r="C233" s="174"/>
      <c r="D233" s="174"/>
      <c r="E233" s="175"/>
      <c r="F233" s="137">
        <f>SUM(F217:F232)</f>
        <v>0</v>
      </c>
      <c r="G233" s="174"/>
      <c r="H233" s="174"/>
      <c r="I233" s="174"/>
    </row>
    <row r="234" spans="1:9" x14ac:dyDescent="0.3">
      <c r="B234" s="1"/>
      <c r="C234" s="1"/>
      <c r="D234" s="1"/>
      <c r="E234" s="1"/>
      <c r="F234" s="7"/>
      <c r="G234" s="8"/>
      <c r="H234"/>
    </row>
    <row r="235" spans="1:9" x14ac:dyDescent="0.3">
      <c r="B235" s="1"/>
      <c r="C235" s="1"/>
      <c r="D235" s="1"/>
      <c r="E235" s="1"/>
      <c r="F235" s="7"/>
      <c r="G235" s="8"/>
      <c r="H235"/>
    </row>
    <row r="236" spans="1:9" ht="21" x14ac:dyDescent="0.35">
      <c r="A236" s="119" t="str">
        <f>IF($A$16=0,"",IF(COUNTIFS($A$17:$A$26,B236)=1,1,"nvt"))</f>
        <v/>
      </c>
      <c r="B236" s="129" t="str">
        <f>B26</f>
        <v>Forfait 40% voor overige kosten</v>
      </c>
      <c r="C236" s="37"/>
      <c r="D236" s="37"/>
      <c r="E236" s="1"/>
      <c r="F236" s="7"/>
      <c r="G236" s="8"/>
      <c r="H236"/>
    </row>
    <row r="237" spans="1:9" ht="14.25" customHeight="1" x14ac:dyDescent="0.25">
      <c r="B237" s="234" t="str">
        <f>IF(A236="nvt",VLOOKUP(A236,Alle_Kostensoorten[],2,FALSE),VLOOKUP(B236,Alle_Kostensoorten[],2,FALSE))</f>
        <v>Toelichting: Dit forfait wordt automatisch berekend over de 'Loonkosten plus vast % (44,2%)' en 'Vast uurtarief eigen arbeid - € 43'. U hoeft deze tabel niet zelf in te vullen.</v>
      </c>
      <c r="C237" s="234"/>
      <c r="D237" s="234"/>
      <c r="E237" s="234"/>
      <c r="F237" s="234"/>
      <c r="G237" s="234"/>
      <c r="H237" s="234"/>
      <c r="I237" s="234"/>
    </row>
    <row r="238" spans="1:9" ht="9.75" customHeight="1" x14ac:dyDescent="0.3">
      <c r="B238" s="1"/>
      <c r="C238" s="1"/>
      <c r="D238" s="1"/>
      <c r="E238" s="1"/>
      <c r="F238" s="7"/>
      <c r="G238" s="8"/>
      <c r="H238"/>
    </row>
    <row r="239" spans="1:9" ht="16.5" thickBot="1" x14ac:dyDescent="0.35">
      <c r="B239" s="158" t="s">
        <v>2</v>
      </c>
      <c r="C239" s="157" t="s">
        <v>0</v>
      </c>
      <c r="D239"/>
      <c r="E239"/>
      <c r="F239"/>
      <c r="G239"/>
      <c r="H239"/>
    </row>
    <row r="240" spans="1:9" ht="15.75" customHeight="1" thickTop="1" x14ac:dyDescent="0.3">
      <c r="B240" s="226" t="str">
        <f>Hulpblad!V2</f>
        <v xml:space="preserve"> </v>
      </c>
      <c r="C240" s="159">
        <f>IF(AND($A$236=1,B240&lt;&gt;"",B240&lt;&gt;" "),(SUMIFS($G$79:$G$93,$B$79:$B$93,$B240)+SUMIFS($E$145:$E$154,$B$145:$B$154,$B240))*0.4,0)</f>
        <v>0</v>
      </c>
      <c r="D240"/>
      <c r="E240"/>
      <c r="F240"/>
      <c r="G240"/>
      <c r="H240"/>
    </row>
    <row r="241" spans="2:9" ht="15.75" customHeight="1" x14ac:dyDescent="0.3">
      <c r="B241" s="227" t="str">
        <f>Hulpblad!V3</f>
        <v xml:space="preserve"> </v>
      </c>
      <c r="C241" s="160">
        <f t="shared" ref="C241:C249" si="12">IF(AND($A$236=1,B241&lt;&gt;"",B241&lt;&gt;" "),(SUMIFS($G$79:$G$93,$B$79:$B$93,$B241)+SUMIFS($E$145:$E$154,$B$145:$B$154,$B241))*0.4,0)</f>
        <v>0</v>
      </c>
      <c r="D241"/>
      <c r="E241"/>
      <c r="F241"/>
      <c r="G241"/>
      <c r="H241"/>
    </row>
    <row r="242" spans="2:9" ht="15.75" customHeight="1" x14ac:dyDescent="0.3">
      <c r="B242" s="227" t="str">
        <f>Hulpblad!V4</f>
        <v xml:space="preserve"> </v>
      </c>
      <c r="C242" s="160">
        <f t="shared" si="12"/>
        <v>0</v>
      </c>
      <c r="D242"/>
      <c r="E242"/>
      <c r="F242"/>
      <c r="G242"/>
      <c r="H242"/>
    </row>
    <row r="243" spans="2:9" ht="15.75" customHeight="1" x14ac:dyDescent="0.3">
      <c r="B243" s="227" t="str">
        <f>Hulpblad!V5</f>
        <v xml:space="preserve"> </v>
      </c>
      <c r="C243" s="160">
        <f t="shared" si="12"/>
        <v>0</v>
      </c>
      <c r="D243"/>
      <c r="E243"/>
      <c r="F243"/>
      <c r="G243"/>
      <c r="H243"/>
    </row>
    <row r="244" spans="2:9" ht="15.75" customHeight="1" x14ac:dyDescent="0.3">
      <c r="B244" s="227" t="str">
        <f>Hulpblad!V6</f>
        <v xml:space="preserve"> </v>
      </c>
      <c r="C244" s="160">
        <f t="shared" si="12"/>
        <v>0</v>
      </c>
      <c r="D244"/>
      <c r="E244"/>
      <c r="F244"/>
      <c r="G244"/>
      <c r="H244"/>
    </row>
    <row r="245" spans="2:9" ht="15.75" customHeight="1" x14ac:dyDescent="0.3">
      <c r="B245" s="227" t="str">
        <f>Hulpblad!V7</f>
        <v xml:space="preserve"> </v>
      </c>
      <c r="C245" s="160">
        <f t="shared" si="12"/>
        <v>0</v>
      </c>
      <c r="D245"/>
      <c r="E245"/>
      <c r="F245"/>
      <c r="G245"/>
      <c r="H245"/>
    </row>
    <row r="246" spans="2:9" ht="15.75" customHeight="1" x14ac:dyDescent="0.3">
      <c r="B246" s="227" t="str">
        <f>Hulpblad!V8</f>
        <v xml:space="preserve"> </v>
      </c>
      <c r="C246" s="160">
        <f t="shared" si="12"/>
        <v>0</v>
      </c>
      <c r="D246"/>
      <c r="E246"/>
      <c r="F246"/>
      <c r="G246"/>
      <c r="H246"/>
    </row>
    <row r="247" spans="2:9" ht="15.75" customHeight="1" x14ac:dyDescent="0.3">
      <c r="B247" s="227" t="str">
        <f>Hulpblad!V9</f>
        <v xml:space="preserve"> </v>
      </c>
      <c r="C247" s="160">
        <f t="shared" si="12"/>
        <v>0</v>
      </c>
      <c r="D247"/>
      <c r="E247"/>
      <c r="F247"/>
      <c r="G247"/>
      <c r="H247"/>
    </row>
    <row r="248" spans="2:9" ht="15.75" customHeight="1" x14ac:dyDescent="0.3">
      <c r="B248" s="227" t="str">
        <f>Hulpblad!V10</f>
        <v xml:space="preserve"> </v>
      </c>
      <c r="C248" s="160">
        <f t="shared" si="12"/>
        <v>0</v>
      </c>
      <c r="D248"/>
      <c r="E248"/>
      <c r="F248"/>
      <c r="G248"/>
      <c r="H248"/>
    </row>
    <row r="249" spans="2:9" ht="15.75" customHeight="1" thickBot="1" x14ac:dyDescent="0.35">
      <c r="B249" s="227" t="str">
        <f>Hulpblad!V11</f>
        <v xml:space="preserve"> </v>
      </c>
      <c r="C249" s="160">
        <f t="shared" si="12"/>
        <v>0</v>
      </c>
      <c r="D249"/>
      <c r="E249"/>
      <c r="F249"/>
      <c r="G249"/>
      <c r="H249"/>
    </row>
    <row r="250" spans="2:9" ht="16.5" thickTop="1" x14ac:dyDescent="0.3">
      <c r="B250" s="228" t="s">
        <v>80</v>
      </c>
      <c r="C250" s="137">
        <f>SUM(C240:C249)</f>
        <v>0</v>
      </c>
      <c r="D250"/>
      <c r="E250"/>
      <c r="F250"/>
      <c r="G250"/>
      <c r="H250"/>
    </row>
    <row r="251" spans="2:9" x14ac:dyDescent="0.3">
      <c r="B251" s="3"/>
      <c r="C251" s="1"/>
      <c r="D251" s="1"/>
      <c r="E251" s="1"/>
      <c r="F251" s="9"/>
      <c r="G251" s="10"/>
      <c r="H251"/>
    </row>
    <row r="252" spans="2:9" ht="16.5" thickBot="1" x14ac:dyDescent="0.35">
      <c r="B252" s="33"/>
      <c r="C252" s="34"/>
      <c r="D252" s="34"/>
      <c r="E252" s="34"/>
      <c r="F252" s="35"/>
      <c r="G252" s="36"/>
      <c r="H252" s="36"/>
      <c r="I252" s="36"/>
    </row>
    <row r="253" spans="2:9" ht="7.5" customHeight="1" thickTop="1" x14ac:dyDescent="0.3">
      <c r="B253" s="3"/>
      <c r="C253" s="1"/>
      <c r="D253" s="1"/>
      <c r="E253" s="1"/>
      <c r="F253" s="9"/>
      <c r="G253" s="10"/>
      <c r="H253"/>
    </row>
    <row r="254" spans="2:9" ht="23.25" x14ac:dyDescent="0.25">
      <c r="B254" s="236" t="s">
        <v>45</v>
      </c>
      <c r="C254" s="236"/>
      <c r="D254" s="236"/>
      <c r="E254" s="236"/>
      <c r="F254" s="236"/>
      <c r="G254" s="236"/>
      <c r="H254" s="236"/>
    </row>
    <row r="255" spans="2:9" x14ac:dyDescent="0.3">
      <c r="B255" s="3"/>
      <c r="C255" s="1"/>
      <c r="D255" s="1"/>
      <c r="E255" s="1"/>
      <c r="F255" s="9"/>
      <c r="G255" s="10"/>
      <c r="H255"/>
    </row>
    <row r="256" spans="2:9" ht="21" x14ac:dyDescent="0.35">
      <c r="B256" s="37" t="s">
        <v>36</v>
      </c>
      <c r="C256" s="10"/>
      <c r="D256" s="10"/>
      <c r="E256" s="10"/>
      <c r="F256" s="9"/>
      <c r="G256" s="10"/>
      <c r="H256"/>
    </row>
    <row r="257" spans="2:9" ht="158.25" customHeight="1" x14ac:dyDescent="0.25">
      <c r="B257" s="235" t="s">
        <v>105</v>
      </c>
      <c r="C257" s="235"/>
      <c r="D257" s="235"/>
      <c r="E257" s="235"/>
      <c r="F257" s="235"/>
      <c r="G257" s="235"/>
      <c r="H257" s="235"/>
      <c r="I257" s="235"/>
    </row>
    <row r="258" spans="2:9" x14ac:dyDescent="0.3">
      <c r="B258" s="3"/>
      <c r="C258" s="10"/>
      <c r="D258" s="10"/>
      <c r="E258" s="10"/>
      <c r="F258" s="9"/>
      <c r="G258" s="10"/>
      <c r="H258"/>
    </row>
    <row r="259" spans="2:9" ht="15.6" customHeight="1" thickBot="1" x14ac:dyDescent="0.35">
      <c r="B259" s="38" t="s">
        <v>37</v>
      </c>
      <c r="C259" s="39" t="s">
        <v>6</v>
      </c>
      <c r="D259" s="39" t="s">
        <v>34</v>
      </c>
      <c r="E259" s="115" t="s">
        <v>46</v>
      </c>
      <c r="F259" s="114"/>
      <c r="G259" s="114"/>
      <c r="H259" s="114"/>
      <c r="I259" s="114"/>
    </row>
    <row r="260" spans="2:9" ht="15.75" customHeight="1" thickTop="1" x14ac:dyDescent="0.3">
      <c r="B260" s="44" t="s">
        <v>155</v>
      </c>
      <c r="C260" s="81"/>
      <c r="D260" s="132">
        <f>IFERROR(C260/$C$268,0)</f>
        <v>0</v>
      </c>
      <c r="E260" s="83"/>
      <c r="F260" s="84"/>
      <c r="G260" s="84"/>
      <c r="H260" s="84"/>
      <c r="I260" s="85"/>
    </row>
    <row r="261" spans="2:9" ht="31.5" customHeight="1" x14ac:dyDescent="0.3">
      <c r="B261" s="206" t="s">
        <v>125</v>
      </c>
      <c r="C261" s="81"/>
      <c r="D261" s="132">
        <f>IFERROR(C261/$C$268,0)</f>
        <v>0</v>
      </c>
      <c r="E261" s="186"/>
      <c r="F261" s="188"/>
      <c r="G261" s="188"/>
      <c r="H261" s="188"/>
      <c r="I261" s="205"/>
    </row>
    <row r="262" spans="2:9" ht="15.75" customHeight="1" x14ac:dyDescent="0.3">
      <c r="B262" s="44" t="s">
        <v>88</v>
      </c>
      <c r="C262" s="81"/>
      <c r="D262" s="132">
        <f t="shared" ref="D262:D266" si="13">IFERROR(C262/$C$268,0)</f>
        <v>0</v>
      </c>
      <c r="E262" s="86"/>
      <c r="F262" s="87"/>
      <c r="G262" s="87"/>
      <c r="H262" s="87"/>
      <c r="I262" s="88"/>
    </row>
    <row r="263" spans="2:9" ht="15.75" customHeight="1" x14ac:dyDescent="0.3">
      <c r="B263" s="44" t="s">
        <v>89</v>
      </c>
      <c r="C263" s="81"/>
      <c r="D263" s="132">
        <f t="shared" si="13"/>
        <v>0</v>
      </c>
      <c r="E263" s="86"/>
      <c r="F263" s="87"/>
      <c r="G263" s="87"/>
      <c r="H263" s="87"/>
      <c r="I263" s="88"/>
    </row>
    <row r="264" spans="2:9" ht="15.75" customHeight="1" x14ac:dyDescent="0.3">
      <c r="B264" s="44" t="s">
        <v>38</v>
      </c>
      <c r="C264" s="81"/>
      <c r="D264" s="132">
        <f t="shared" si="13"/>
        <v>0</v>
      </c>
      <c r="E264" s="86"/>
      <c r="F264" s="87"/>
      <c r="G264" s="87"/>
      <c r="H264" s="87"/>
      <c r="I264" s="88"/>
    </row>
    <row r="265" spans="2:9" ht="15.75" customHeight="1" thickBot="1" x14ac:dyDescent="0.35">
      <c r="B265" s="45" t="s">
        <v>39</v>
      </c>
      <c r="C265" s="82"/>
      <c r="D265" s="133">
        <f t="shared" si="13"/>
        <v>0</v>
      </c>
      <c r="E265" s="89"/>
      <c r="F265" s="90"/>
      <c r="G265" s="90"/>
      <c r="H265" s="90"/>
      <c r="I265" s="91"/>
    </row>
    <row r="266" spans="2:9" ht="17.25" thickTop="1" thickBot="1" x14ac:dyDescent="0.35">
      <c r="B266" s="59" t="s">
        <v>1</v>
      </c>
      <c r="C266" s="134">
        <f>SUM(C260:C265)</f>
        <v>0</v>
      </c>
      <c r="D266" s="135">
        <f t="shared" si="13"/>
        <v>0</v>
      </c>
      <c r="E266" s="60"/>
      <c r="F266" s="60"/>
      <c r="G266" s="60"/>
      <c r="H266" s="59"/>
      <c r="I266" s="61"/>
    </row>
    <row r="267" spans="2:9" ht="13.5" customHeight="1" thickTop="1" x14ac:dyDescent="0.3">
      <c r="B267" s="10"/>
      <c r="C267" s="10"/>
      <c r="D267" s="10"/>
      <c r="E267" s="10"/>
      <c r="F267" s="9"/>
      <c r="G267" s="10"/>
      <c r="H267"/>
    </row>
    <row r="268" spans="2:9" ht="16.5" thickBot="1" x14ac:dyDescent="0.35">
      <c r="B268" s="38" t="s">
        <v>0</v>
      </c>
      <c r="C268" s="136">
        <f>D27</f>
        <v>0</v>
      </c>
      <c r="D268" s="10"/>
      <c r="E268" s="10"/>
      <c r="F268" s="9"/>
      <c r="G268" s="10"/>
      <c r="H268"/>
    </row>
    <row r="269" spans="2:9" ht="16.5" thickTop="1" x14ac:dyDescent="0.3">
      <c r="B269" s="3"/>
      <c r="C269" s="1"/>
      <c r="D269" s="1"/>
      <c r="E269" s="1"/>
      <c r="F269" s="9"/>
      <c r="G269" s="10"/>
      <c r="H269"/>
    </row>
    <row r="270" spans="2:9" ht="16.5" thickBot="1" x14ac:dyDescent="0.35">
      <c r="B270" s="38" t="s">
        <v>82</v>
      </c>
      <c r="C270" s="136" t="str">
        <f>IF(ROUND(C266,2)-ROUND(C268,2)=0,"JA",C266-C268)</f>
        <v>JA</v>
      </c>
      <c r="D270" s="1"/>
      <c r="E270" s="1"/>
      <c r="F270" s="9"/>
      <c r="G270" s="10"/>
      <c r="H270"/>
    </row>
    <row r="271" spans="2:9" thickTop="1" x14ac:dyDescent="0.25">
      <c r="B271" s="10"/>
      <c r="C271" s="10"/>
      <c r="D271" s="10"/>
      <c r="E271" s="10"/>
      <c r="F271" s="10"/>
      <c r="G271" s="10"/>
      <c r="H271" s="10"/>
    </row>
    <row r="272" spans="2:9"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x14ac:dyDescent="0.3">
      <c r="B458" s="10"/>
      <c r="C458" s="10"/>
      <c r="D458" s="10"/>
      <c r="E458" s="10"/>
      <c r="F458" s="10"/>
      <c r="G458" s="10"/>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row>
  </sheetData>
  <sheetProtection sheet="1" objects="1" scenarios="1"/>
  <mergeCells count="18">
    <mergeCell ref="B31:H31"/>
    <mergeCell ref="C2:E2"/>
    <mergeCell ref="C6:D6"/>
    <mergeCell ref="B11:I11"/>
    <mergeCell ref="B14:H14"/>
    <mergeCell ref="C29:H29"/>
    <mergeCell ref="B257:I257"/>
    <mergeCell ref="B34:G34"/>
    <mergeCell ref="B76:G76"/>
    <mergeCell ref="B98:G98"/>
    <mergeCell ref="B115:G115"/>
    <mergeCell ref="B142:G142"/>
    <mergeCell ref="B159:I159"/>
    <mergeCell ref="B175:I175"/>
    <mergeCell ref="B199:I199"/>
    <mergeCell ref="B214:I214"/>
    <mergeCell ref="B237:I237"/>
    <mergeCell ref="B254:H254"/>
  </mergeCells>
  <conditionalFormatting sqref="A12:I33 A34:B34 H34:I34 A35:I35 A36:K72 A73:I75 A78:J94 A100:F111 A156:I213 A239:F250">
    <cfRule type="expression" dxfId="229" priority="7" stopIfTrue="1">
      <formula>$A$16=0</formula>
    </cfRule>
  </conditionalFormatting>
  <conditionalFormatting sqref="A139:I143 A144:K155 A216:H232 A233:J233 A76:B76 H76:I76 A77:I77 A95:I97 A98:B98 H98:I98 A99:I99 A112:I116 A117:K138 A214:B214 A215:I215 A234:I236 A237:B237 A238:I238 A251:I270">
    <cfRule type="expression" dxfId="228" priority="9" stopIfTrue="1">
      <formula>$A$16=0</formula>
    </cfRule>
  </conditionalFormatting>
  <conditionalFormatting sqref="B29:C29">
    <cfRule type="expression" dxfId="227" priority="24">
      <formula>LEFT($C$29,3)="Let"</formula>
    </cfRule>
  </conditionalFormatting>
  <conditionalFormatting sqref="B33:C33 B36:G72">
    <cfRule type="expression" dxfId="226" priority="19">
      <formula>$A$33="nvt"</formula>
    </cfRule>
  </conditionalFormatting>
  <conditionalFormatting sqref="B75:C75 B78:G94">
    <cfRule type="expression" dxfId="225" priority="20">
      <formula>$A$75="nvt"</formula>
    </cfRule>
  </conditionalFormatting>
  <conditionalFormatting sqref="B114:C114 B117:E138">
    <cfRule type="expression" dxfId="224" priority="17">
      <formula>$A$114="nvt"</formula>
    </cfRule>
  </conditionalFormatting>
  <conditionalFormatting sqref="B141:C141 B144:E155">
    <cfRule type="expression" dxfId="223" priority="5">
      <formula>$A$141="nvt"</formula>
    </cfRule>
  </conditionalFormatting>
  <conditionalFormatting sqref="B158:C158">
    <cfRule type="expression" dxfId="222" priority="16">
      <formula>$A$158="nvt"</formula>
    </cfRule>
  </conditionalFormatting>
  <conditionalFormatting sqref="B174:C174">
    <cfRule type="expression" dxfId="221" priority="15">
      <formula>$A$174="nvt"</formula>
    </cfRule>
  </conditionalFormatting>
  <conditionalFormatting sqref="B198:C198">
    <cfRule type="expression" dxfId="220" priority="14">
      <formula>$A$198="nvt"</formula>
    </cfRule>
  </conditionalFormatting>
  <conditionalFormatting sqref="B17:D26">
    <cfRule type="expression" dxfId="219" priority="22">
      <formula>$A17=0</formula>
    </cfRule>
  </conditionalFormatting>
  <conditionalFormatting sqref="B97:D97 B100:C111">
    <cfRule type="expression" dxfId="218" priority="18">
      <formula>$A$97="nvt"</formula>
    </cfRule>
  </conditionalFormatting>
  <conditionalFormatting sqref="B236:D236 B239:C250">
    <cfRule type="expression" dxfId="217" priority="12">
      <formula>$A$236="nvt"</formula>
    </cfRule>
  </conditionalFormatting>
  <conditionalFormatting sqref="B216:F233 B213:C213">
    <cfRule type="expression" dxfId="216" priority="13">
      <formula>$A$213="nvt"</formula>
    </cfRule>
  </conditionalFormatting>
  <conditionalFormatting sqref="B161:I171">
    <cfRule type="expression" dxfId="215" priority="10">
      <formula>$A$158="nvt"</formula>
    </cfRule>
  </conditionalFormatting>
  <conditionalFormatting sqref="B177:I195">
    <cfRule type="expression" dxfId="214" priority="8">
      <formula>$A$174="nvt"</formula>
    </cfRule>
  </conditionalFormatting>
  <conditionalFormatting sqref="B201:I210">
    <cfRule type="expression" dxfId="213" priority="23">
      <formula>$A$198="nvt"</formula>
    </cfRule>
  </conditionalFormatting>
  <conditionalFormatting sqref="C270">
    <cfRule type="cellIs" dxfId="212" priority="21" operator="notEqual">
      <formula>"JA"</formula>
    </cfRule>
  </conditionalFormatting>
  <conditionalFormatting sqref="D266">
    <cfRule type="expression" dxfId="211" priority="11">
      <formula>C270&lt;&gt;"JA"</formula>
    </cfRule>
  </conditionalFormatting>
  <conditionalFormatting sqref="G216:G233">
    <cfRule type="expression" dxfId="210" priority="4">
      <formula>$A$213="nvt"</formula>
    </cfRule>
  </conditionalFormatting>
  <conditionalFormatting sqref="H216:I232">
    <cfRule type="expression" dxfId="209" priority="2">
      <formula>$A$174="nvt"</formula>
    </cfRule>
  </conditionalFormatting>
  <conditionalFormatting sqref="H233:I233">
    <cfRule type="expression" dxfId="208" priority="3">
      <formula>$A$213="nvt"</formula>
    </cfRule>
  </conditionalFormatting>
  <conditionalFormatting sqref="I216:J232">
    <cfRule type="expression" dxfId="207" priority="1" stopIfTrue="1">
      <formula>$A$16=0</formula>
    </cfRule>
  </conditionalFormatting>
  <dataValidations count="4">
    <dataValidation type="list" allowBlank="1" showInputMessage="1" showErrorMessage="1" sqref="C197" xr:uid="{3E6481BE-6F58-4DE4-B0A1-E560A65F8599}">
      <formula1>#REF!</formula1>
    </dataValidation>
    <dataValidation type="list" allowBlank="1" showInputMessage="1" showErrorMessage="1" sqref="C7" xr:uid="{9C1A7AAA-299D-4D7E-803F-4394C63D5C7C}">
      <formula1>K_Omvang</formula1>
    </dataValidation>
    <dataValidation type="list" allowBlank="1" showInputMessage="1" showErrorMessage="1" sqref="C6" xr:uid="{7BF2550E-3CEF-4C0D-B4D9-194F1CB8DDE7}">
      <formula1>K_Type</formula1>
    </dataValidation>
    <dataValidation type="list" allowBlank="1" showInputMessage="1" showErrorMessage="1" sqref="B217:B232 B37:B71 B178:B194 B162:B170 B79:B93 B202:B209 B145:B154 B118:B137" xr:uid="{7A56F19A-A888-4413-8213-3381A6D6C079}">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B7F4-E352-4E23-84E1-8D1A7CCC87A7}">
  <sheetPr>
    <tabColor rgb="FF92D050"/>
    <pageSetUpPr fitToPage="1"/>
  </sheetPr>
  <dimension ref="A1:L773"/>
  <sheetViews>
    <sheetView showGridLines="0" workbookViewId="0">
      <selection activeCell="G13" sqref="G13"/>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177</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206"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205" priority="9" stopIfTrue="1">
      <formula>$A$16=0</formula>
    </cfRule>
  </conditionalFormatting>
  <conditionalFormatting sqref="B29:C29">
    <cfRule type="expression" dxfId="204" priority="24">
      <formula>LEFT($C$29,3)="Let"</formula>
    </cfRule>
  </conditionalFormatting>
  <conditionalFormatting sqref="B33:C33 B36:G77">
    <cfRule type="expression" dxfId="203" priority="19">
      <formula>$A$33="nvt"</formula>
    </cfRule>
  </conditionalFormatting>
  <conditionalFormatting sqref="B80:C80 B83:G99">
    <cfRule type="expression" dxfId="202" priority="20">
      <formula>$A$80="nvt"</formula>
    </cfRule>
  </conditionalFormatting>
  <conditionalFormatting sqref="B119:C119 B122:E143">
    <cfRule type="expression" dxfId="201" priority="17">
      <formula>$A$119="nvt"</formula>
    </cfRule>
  </conditionalFormatting>
  <conditionalFormatting sqref="B146:C146 B149:E160">
    <cfRule type="expression" dxfId="200" priority="5">
      <formula>$A$146="nvt"</formula>
    </cfRule>
  </conditionalFormatting>
  <conditionalFormatting sqref="B163:C163">
    <cfRule type="expression" dxfId="199" priority="16">
      <formula>$A$163="nvt"</formula>
    </cfRule>
  </conditionalFormatting>
  <conditionalFormatting sqref="B179:C179">
    <cfRule type="expression" dxfId="198" priority="15">
      <formula>$A$179="nvt"</formula>
    </cfRule>
  </conditionalFormatting>
  <conditionalFormatting sqref="B203:C203">
    <cfRule type="expression" dxfId="197" priority="14">
      <formula>$A$203="nvt"</formula>
    </cfRule>
  </conditionalFormatting>
  <conditionalFormatting sqref="B17:D26">
    <cfRule type="expression" dxfId="196" priority="22">
      <formula>$A17=0</formula>
    </cfRule>
  </conditionalFormatting>
  <conditionalFormatting sqref="B102:D102 B105:C116">
    <cfRule type="expression" dxfId="195" priority="18">
      <formula>$A$102="nvt"</formula>
    </cfRule>
  </conditionalFormatting>
  <conditionalFormatting sqref="B241:D241 B244:C255">
    <cfRule type="expression" dxfId="194" priority="12">
      <formula>$A$241="nvt"</formula>
    </cfRule>
  </conditionalFormatting>
  <conditionalFormatting sqref="B221:F238 B218:C218">
    <cfRule type="expression" dxfId="193" priority="13">
      <formula>$A$218="nvt"</formula>
    </cfRule>
  </conditionalFormatting>
  <conditionalFormatting sqref="B166:I176">
    <cfRule type="expression" dxfId="192" priority="10">
      <formula>$A$163="nvt"</formula>
    </cfRule>
  </conditionalFormatting>
  <conditionalFormatting sqref="B182:I200">
    <cfRule type="expression" dxfId="191" priority="8">
      <formula>$A$179="nvt"</formula>
    </cfRule>
  </conditionalFormatting>
  <conditionalFormatting sqref="B206:I215">
    <cfRule type="expression" dxfId="190" priority="23">
      <formula>$A$203="nvt"</formula>
    </cfRule>
  </conditionalFormatting>
  <conditionalFormatting sqref="C275">
    <cfRule type="cellIs" dxfId="189" priority="21" operator="notEqual">
      <formula>"JA"</formula>
    </cfRule>
  </conditionalFormatting>
  <conditionalFormatting sqref="D271">
    <cfRule type="expression" dxfId="188" priority="11">
      <formula>C275&lt;&gt;"JA"</formula>
    </cfRule>
  </conditionalFormatting>
  <conditionalFormatting sqref="G221:G238">
    <cfRule type="expression" dxfId="187" priority="4">
      <formula>$A$218="nvt"</formula>
    </cfRule>
  </conditionalFormatting>
  <conditionalFormatting sqref="H221:I237">
    <cfRule type="expression" dxfId="186" priority="2">
      <formula>$A$179="nvt"</formula>
    </cfRule>
  </conditionalFormatting>
  <conditionalFormatting sqref="H238:I238">
    <cfRule type="expression" dxfId="185" priority="3">
      <formula>$A$218="nvt"</formula>
    </cfRule>
  </conditionalFormatting>
  <conditionalFormatting sqref="I221:J237">
    <cfRule type="expression" dxfId="184" priority="1" stopIfTrue="1">
      <formula>$A$16=0</formula>
    </cfRule>
  </conditionalFormatting>
  <dataValidations count="4">
    <dataValidation type="list" allowBlank="1" showInputMessage="1" showErrorMessage="1" sqref="C202" xr:uid="{033A8C68-EA76-45E4-A02E-1E18E970FDCE}">
      <formula1>#REF!</formula1>
    </dataValidation>
    <dataValidation type="list" allowBlank="1" showInputMessage="1" showErrorMessage="1" sqref="C7" xr:uid="{958FB8BD-56CA-4993-92AD-74DEA324F33A}">
      <formula1>K_Omvang</formula1>
    </dataValidation>
    <dataValidation type="list" allowBlank="1" showInputMessage="1" showErrorMessage="1" sqref="C6" xr:uid="{3E5EE17C-5269-4AEC-A7F1-E95318632383}">
      <formula1>K_Type</formula1>
    </dataValidation>
    <dataValidation type="list" allowBlank="1" showInputMessage="1" showErrorMessage="1" sqref="B222:B237 B37:B76 B183:B199 B167:B175 B84:B98 B207:B214 B150:B159 B123:B142" xr:uid="{1095173C-FCB3-4DFB-8CCC-98B2EBC524E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826-FC5B-4F1F-8A90-DEA976594D29}">
  <sheetPr>
    <tabColor rgb="FF92D050"/>
    <pageSetUpPr fitToPage="1"/>
  </sheetPr>
  <dimension ref="A1:L773"/>
  <sheetViews>
    <sheetView showGridLines="0" workbookViewId="0">
      <selection activeCell="I15" sqref="I15"/>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178</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5"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ref="E136:E142" si="6">IF($A$119=1,$D136*50,0)</f>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183"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182" priority="9" stopIfTrue="1">
      <formula>$A$16=0</formula>
    </cfRule>
  </conditionalFormatting>
  <conditionalFormatting sqref="B29:C29">
    <cfRule type="expression" dxfId="181" priority="24">
      <formula>LEFT($C$29,3)="Let"</formula>
    </cfRule>
  </conditionalFormatting>
  <conditionalFormatting sqref="B33:C33 B36:G77">
    <cfRule type="expression" dxfId="180" priority="19">
      <formula>$A$33="nvt"</formula>
    </cfRule>
  </conditionalFormatting>
  <conditionalFormatting sqref="B80:C80 B83:G99">
    <cfRule type="expression" dxfId="179" priority="20">
      <formula>$A$80="nvt"</formula>
    </cfRule>
  </conditionalFormatting>
  <conditionalFormatting sqref="B119:C119 B122:E143">
    <cfRule type="expression" dxfId="178" priority="17">
      <formula>$A$119="nvt"</formula>
    </cfRule>
  </conditionalFormatting>
  <conditionalFormatting sqref="B146:C146 B149:E160">
    <cfRule type="expression" dxfId="177" priority="5">
      <formula>$A$146="nvt"</formula>
    </cfRule>
  </conditionalFormatting>
  <conditionalFormatting sqref="B163:C163">
    <cfRule type="expression" dxfId="176" priority="16">
      <formula>$A$163="nvt"</formula>
    </cfRule>
  </conditionalFormatting>
  <conditionalFormatting sqref="B179:C179">
    <cfRule type="expression" dxfId="175" priority="15">
      <formula>$A$179="nvt"</formula>
    </cfRule>
  </conditionalFormatting>
  <conditionalFormatting sqref="B203:C203">
    <cfRule type="expression" dxfId="174" priority="14">
      <formula>$A$203="nvt"</formula>
    </cfRule>
  </conditionalFormatting>
  <conditionalFormatting sqref="B17:D26">
    <cfRule type="expression" dxfId="173" priority="22">
      <formula>$A17=0</formula>
    </cfRule>
  </conditionalFormatting>
  <conditionalFormatting sqref="B102:D102 B105:C116">
    <cfRule type="expression" dxfId="172" priority="18">
      <formula>$A$102="nvt"</formula>
    </cfRule>
  </conditionalFormatting>
  <conditionalFormatting sqref="B241:D241 B244:C255">
    <cfRule type="expression" dxfId="171" priority="12">
      <formula>$A$241="nvt"</formula>
    </cfRule>
  </conditionalFormatting>
  <conditionalFormatting sqref="B221:F238 B218:C218">
    <cfRule type="expression" dxfId="170" priority="13">
      <formula>$A$218="nvt"</formula>
    </cfRule>
  </conditionalFormatting>
  <conditionalFormatting sqref="B166:I176">
    <cfRule type="expression" dxfId="169" priority="10">
      <formula>$A$163="nvt"</formula>
    </cfRule>
  </conditionalFormatting>
  <conditionalFormatting sqref="B182:I200">
    <cfRule type="expression" dxfId="168" priority="8">
      <formula>$A$179="nvt"</formula>
    </cfRule>
  </conditionalFormatting>
  <conditionalFormatting sqref="B206:I215">
    <cfRule type="expression" dxfId="167" priority="23">
      <formula>$A$203="nvt"</formula>
    </cfRule>
  </conditionalFormatting>
  <conditionalFormatting sqref="C275">
    <cfRule type="cellIs" dxfId="166" priority="21" operator="notEqual">
      <formula>"JA"</formula>
    </cfRule>
  </conditionalFormatting>
  <conditionalFormatting sqref="D271">
    <cfRule type="expression" dxfId="165" priority="11">
      <formula>C275&lt;&gt;"JA"</formula>
    </cfRule>
  </conditionalFormatting>
  <conditionalFormatting sqref="G221:G238">
    <cfRule type="expression" dxfId="164" priority="4">
      <formula>$A$218="nvt"</formula>
    </cfRule>
  </conditionalFormatting>
  <conditionalFormatting sqref="H221:I237">
    <cfRule type="expression" dxfId="163" priority="2">
      <formula>$A$179="nvt"</formula>
    </cfRule>
  </conditionalFormatting>
  <conditionalFormatting sqref="H238:I238">
    <cfRule type="expression" dxfId="162" priority="3">
      <formula>$A$218="nvt"</formula>
    </cfRule>
  </conditionalFormatting>
  <conditionalFormatting sqref="I221:J237">
    <cfRule type="expression" dxfId="161" priority="1" stopIfTrue="1">
      <formula>$A$16=0</formula>
    </cfRule>
  </conditionalFormatting>
  <dataValidations count="4">
    <dataValidation type="list" allowBlank="1" showInputMessage="1" showErrorMessage="1" sqref="B222:B237 B37:B76 B183:B199 B167:B175 B84:B98 B207:B214 B150:B159 B123:B142" xr:uid="{2D4C615A-FFF3-4E30-BB15-453D2BF27E63}">
      <formula1>K_Werkpakket</formula1>
    </dataValidation>
    <dataValidation type="list" allowBlank="1" showInputMessage="1" showErrorMessage="1" sqref="C6" xr:uid="{19E6103A-5DFA-42B2-B815-C419188491A6}">
      <formula1>K_Type</formula1>
    </dataValidation>
    <dataValidation type="list" allowBlank="1" showInputMessage="1" showErrorMessage="1" sqref="C7" xr:uid="{B0FF77FD-3489-4AD9-BE04-C98682284A83}">
      <formula1>K_Omvang</formula1>
    </dataValidation>
    <dataValidation type="list" allowBlank="1" showInputMessage="1" showErrorMessage="1" sqref="C202" xr:uid="{2564CBDC-247B-475F-83F5-616D5A8C3A8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B419-C26F-4BAB-BA04-5CC8281F34AF}">
  <sheetPr>
    <tabColor rgb="FF92D050"/>
    <pageSetUpPr fitToPage="1"/>
  </sheetPr>
  <dimension ref="A1:L773"/>
  <sheetViews>
    <sheetView showGridLines="0" workbookViewId="0">
      <selection activeCell="I14" sqref="I14"/>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179</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160"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159" priority="9" stopIfTrue="1">
      <formula>$A$16=0</formula>
    </cfRule>
  </conditionalFormatting>
  <conditionalFormatting sqref="B29:C29">
    <cfRule type="expression" dxfId="158" priority="24">
      <formula>LEFT($C$29,3)="Let"</formula>
    </cfRule>
  </conditionalFormatting>
  <conditionalFormatting sqref="B33:C33 B36:G77">
    <cfRule type="expression" dxfId="157" priority="19">
      <formula>$A$33="nvt"</formula>
    </cfRule>
  </conditionalFormatting>
  <conditionalFormatting sqref="B80:C80 B83:G99">
    <cfRule type="expression" dxfId="156" priority="20">
      <formula>$A$80="nvt"</formula>
    </cfRule>
  </conditionalFormatting>
  <conditionalFormatting sqref="B119:C119 B122:E143">
    <cfRule type="expression" dxfId="155" priority="17">
      <formula>$A$119="nvt"</formula>
    </cfRule>
  </conditionalFormatting>
  <conditionalFormatting sqref="B146:C146 B149:E160">
    <cfRule type="expression" dxfId="154" priority="5">
      <formula>$A$146="nvt"</formula>
    </cfRule>
  </conditionalFormatting>
  <conditionalFormatting sqref="B163:C163">
    <cfRule type="expression" dxfId="153" priority="16">
      <formula>$A$163="nvt"</formula>
    </cfRule>
  </conditionalFormatting>
  <conditionalFormatting sqref="B179:C179">
    <cfRule type="expression" dxfId="152" priority="15">
      <formula>$A$179="nvt"</formula>
    </cfRule>
  </conditionalFormatting>
  <conditionalFormatting sqref="B203:C203">
    <cfRule type="expression" dxfId="151" priority="14">
      <formula>$A$203="nvt"</formula>
    </cfRule>
  </conditionalFormatting>
  <conditionalFormatting sqref="B17:D26">
    <cfRule type="expression" dxfId="150" priority="22">
      <formula>$A17=0</formula>
    </cfRule>
  </conditionalFormatting>
  <conditionalFormatting sqref="B102:D102 B105:C116">
    <cfRule type="expression" dxfId="149" priority="18">
      <formula>$A$102="nvt"</formula>
    </cfRule>
  </conditionalFormatting>
  <conditionalFormatting sqref="B241:D241 B244:C255">
    <cfRule type="expression" dxfId="148" priority="12">
      <formula>$A$241="nvt"</formula>
    </cfRule>
  </conditionalFormatting>
  <conditionalFormatting sqref="B221:F238 B218:C218">
    <cfRule type="expression" dxfId="147" priority="13">
      <formula>$A$218="nvt"</formula>
    </cfRule>
  </conditionalFormatting>
  <conditionalFormatting sqref="B166:I176">
    <cfRule type="expression" dxfId="146" priority="10">
      <formula>$A$163="nvt"</formula>
    </cfRule>
  </conditionalFormatting>
  <conditionalFormatting sqref="B182:I200">
    <cfRule type="expression" dxfId="145" priority="8">
      <formula>$A$179="nvt"</formula>
    </cfRule>
  </conditionalFormatting>
  <conditionalFormatting sqref="B206:I215">
    <cfRule type="expression" dxfId="144" priority="23">
      <formula>$A$203="nvt"</formula>
    </cfRule>
  </conditionalFormatting>
  <conditionalFormatting sqref="C275">
    <cfRule type="cellIs" dxfId="143" priority="21" operator="notEqual">
      <formula>"JA"</formula>
    </cfRule>
  </conditionalFormatting>
  <conditionalFormatting sqref="D271">
    <cfRule type="expression" dxfId="142" priority="11">
      <formula>C275&lt;&gt;"JA"</formula>
    </cfRule>
  </conditionalFormatting>
  <conditionalFormatting sqref="G221:G238">
    <cfRule type="expression" dxfId="141" priority="4">
      <formula>$A$218="nvt"</formula>
    </cfRule>
  </conditionalFormatting>
  <conditionalFormatting sqref="H221:I237">
    <cfRule type="expression" dxfId="140" priority="2">
      <formula>$A$179="nvt"</formula>
    </cfRule>
  </conditionalFormatting>
  <conditionalFormatting sqref="H238:I238">
    <cfRule type="expression" dxfId="139" priority="3">
      <formula>$A$218="nvt"</formula>
    </cfRule>
  </conditionalFormatting>
  <conditionalFormatting sqref="I221:J237">
    <cfRule type="expression" dxfId="138" priority="1" stopIfTrue="1">
      <formula>$A$16=0</formula>
    </cfRule>
  </conditionalFormatting>
  <dataValidations count="4">
    <dataValidation type="list" allowBlank="1" showInputMessage="1" showErrorMessage="1" sqref="B222:B237 B37:B76 B183:B199 B167:B175 B84:B98 B207:B214 B150:B159 B123:B142" xr:uid="{A5636009-272A-41AB-926B-39EF28182F7D}">
      <formula1>K_Werkpakket</formula1>
    </dataValidation>
    <dataValidation type="list" allowBlank="1" showInputMessage="1" showErrorMessage="1" sqref="C6" xr:uid="{9D2BCBFB-B68D-4B26-862D-269EFB90ABAC}">
      <formula1>K_Type</formula1>
    </dataValidation>
    <dataValidation type="list" allowBlank="1" showInputMessage="1" showErrorMessage="1" sqref="C7" xr:uid="{AE689FD1-BB0B-44B3-95EC-CE5D69306ED2}">
      <formula1>K_Omvang</formula1>
    </dataValidation>
    <dataValidation type="list" allowBlank="1" showInputMessage="1" showErrorMessage="1" sqref="C202" xr:uid="{14931764-DFBE-4839-8846-1100A51FB6FF}">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EE4E-B387-4C29-9CCD-09E60D810820}">
  <sheetPr>
    <tabColor rgb="FF92D050"/>
    <pageSetUpPr fitToPage="1"/>
  </sheetPr>
  <dimension ref="A1:L773"/>
  <sheetViews>
    <sheetView showGridLines="0" workbookViewId="0">
      <selection activeCell="L11" sqref="L11"/>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180</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137"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136" priority="9" stopIfTrue="1">
      <formula>$A$16=0</formula>
    </cfRule>
  </conditionalFormatting>
  <conditionalFormatting sqref="B29:C29">
    <cfRule type="expression" dxfId="135" priority="24">
      <formula>LEFT($C$29,3)="Let"</formula>
    </cfRule>
  </conditionalFormatting>
  <conditionalFormatting sqref="B33:C33 B36:G77">
    <cfRule type="expression" dxfId="134" priority="19">
      <formula>$A$33="nvt"</formula>
    </cfRule>
  </conditionalFormatting>
  <conditionalFormatting sqref="B80:C80 B83:G99">
    <cfRule type="expression" dxfId="133" priority="20">
      <formula>$A$80="nvt"</formula>
    </cfRule>
  </conditionalFormatting>
  <conditionalFormatting sqref="B119:C119 B122:E143">
    <cfRule type="expression" dxfId="132" priority="17">
      <formula>$A$119="nvt"</formula>
    </cfRule>
  </conditionalFormatting>
  <conditionalFormatting sqref="B146:C146 B149:E160">
    <cfRule type="expression" dxfId="131" priority="5">
      <formula>$A$146="nvt"</formula>
    </cfRule>
  </conditionalFormatting>
  <conditionalFormatting sqref="B163:C163">
    <cfRule type="expression" dxfId="130" priority="16">
      <formula>$A$163="nvt"</formula>
    </cfRule>
  </conditionalFormatting>
  <conditionalFormatting sqref="B179:C179">
    <cfRule type="expression" dxfId="129" priority="15">
      <formula>$A$179="nvt"</formula>
    </cfRule>
  </conditionalFormatting>
  <conditionalFormatting sqref="B203:C203">
    <cfRule type="expression" dxfId="128" priority="14">
      <formula>$A$203="nvt"</formula>
    </cfRule>
  </conditionalFormatting>
  <conditionalFormatting sqref="B17:D26">
    <cfRule type="expression" dxfId="127" priority="22">
      <formula>$A17=0</formula>
    </cfRule>
  </conditionalFormatting>
  <conditionalFormatting sqref="B102:D102 B105:C116">
    <cfRule type="expression" dxfId="126" priority="18">
      <formula>$A$102="nvt"</formula>
    </cfRule>
  </conditionalFormatting>
  <conditionalFormatting sqref="B241:D241 B244:C255">
    <cfRule type="expression" dxfId="125" priority="12">
      <formula>$A$241="nvt"</formula>
    </cfRule>
  </conditionalFormatting>
  <conditionalFormatting sqref="B221:F238 B218:C218">
    <cfRule type="expression" dxfId="124" priority="13">
      <formula>$A$218="nvt"</formula>
    </cfRule>
  </conditionalFormatting>
  <conditionalFormatting sqref="B166:I176">
    <cfRule type="expression" dxfId="123" priority="10">
      <formula>$A$163="nvt"</formula>
    </cfRule>
  </conditionalFormatting>
  <conditionalFormatting sqref="B182:I200">
    <cfRule type="expression" dxfId="122" priority="8">
      <formula>$A$179="nvt"</formula>
    </cfRule>
  </conditionalFormatting>
  <conditionalFormatting sqref="B206:I215">
    <cfRule type="expression" dxfId="121" priority="23">
      <formula>$A$203="nvt"</formula>
    </cfRule>
  </conditionalFormatting>
  <conditionalFormatting sqref="C275">
    <cfRule type="cellIs" dxfId="120" priority="21" operator="notEqual">
      <formula>"JA"</formula>
    </cfRule>
  </conditionalFormatting>
  <conditionalFormatting sqref="D271">
    <cfRule type="expression" dxfId="119" priority="11">
      <formula>C275&lt;&gt;"JA"</formula>
    </cfRule>
  </conditionalFormatting>
  <conditionalFormatting sqref="G221:G238">
    <cfRule type="expression" dxfId="118" priority="4">
      <formula>$A$218="nvt"</formula>
    </cfRule>
  </conditionalFormatting>
  <conditionalFormatting sqref="H221:I237">
    <cfRule type="expression" dxfId="117" priority="2">
      <formula>$A$179="nvt"</formula>
    </cfRule>
  </conditionalFormatting>
  <conditionalFormatting sqref="H238:I238">
    <cfRule type="expression" dxfId="116" priority="3">
      <formula>$A$218="nvt"</formula>
    </cfRule>
  </conditionalFormatting>
  <conditionalFormatting sqref="I221:J237">
    <cfRule type="expression" dxfId="115" priority="1" stopIfTrue="1">
      <formula>$A$16=0</formula>
    </cfRule>
  </conditionalFormatting>
  <dataValidations count="4">
    <dataValidation type="list" allowBlank="1" showInputMessage="1" showErrorMessage="1" sqref="C202" xr:uid="{415A83E3-5A81-4DA5-BFA6-C260629631B6}">
      <formula1>#REF!</formula1>
    </dataValidation>
    <dataValidation type="list" allowBlank="1" showInputMessage="1" showErrorMessage="1" sqref="C7" xr:uid="{7DD1C2FE-DC30-4CD3-8D9D-978F42B442FB}">
      <formula1>K_Omvang</formula1>
    </dataValidation>
    <dataValidation type="list" allowBlank="1" showInputMessage="1" showErrorMessage="1" sqref="C6" xr:uid="{73116B58-C7C7-420B-8F8F-AE6D6FE97263}">
      <formula1>K_Type</formula1>
    </dataValidation>
    <dataValidation type="list" allowBlank="1" showInputMessage="1" showErrorMessage="1" sqref="B222:B237 B37:B76 B183:B199 B167:B175 B84:B98 B207:B214 B150:B159 B123:B142" xr:uid="{B5CFB67D-C62F-4E4E-9018-F09540989A7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codeName="Sheet5">
    <tabColor rgb="FF00B050"/>
    <pageSetUpPr fitToPage="1"/>
  </sheetPr>
  <dimension ref="B1:J50"/>
  <sheetViews>
    <sheetView workbookViewId="0">
      <selection activeCell="C2" sqref="C2:D2"/>
    </sheetView>
  </sheetViews>
  <sheetFormatPr defaultColWidth="9.140625" defaultRowHeight="15" x14ac:dyDescent="0.3"/>
  <cols>
    <col min="1" max="1" width="3.42578125" style="92" customWidth="1"/>
    <col min="2" max="2" width="21.42578125" style="92" customWidth="1"/>
    <col min="3" max="3" width="48.42578125" style="92" customWidth="1"/>
    <col min="4" max="4" width="34.28515625" style="92" customWidth="1"/>
    <col min="5" max="5" width="21.28515625" style="92" customWidth="1"/>
    <col min="6" max="6" width="26.140625" style="92" customWidth="1"/>
    <col min="7" max="7" width="18.85546875" style="92" customWidth="1"/>
    <col min="8" max="16384" width="9.140625" style="92"/>
  </cols>
  <sheetData>
    <row r="1" spans="2:7" x14ac:dyDescent="0.3">
      <c r="G1" s="40" t="s">
        <v>29</v>
      </c>
    </row>
    <row r="2" spans="2:7" ht="23.25" customHeight="1" x14ac:dyDescent="0.3">
      <c r="B2" s="31" t="s">
        <v>63</v>
      </c>
      <c r="C2" s="230"/>
      <c r="D2" s="230"/>
      <c r="E2" s="93"/>
      <c r="G2" s="41" t="s">
        <v>28</v>
      </c>
    </row>
    <row r="3" spans="2:7" x14ac:dyDescent="0.3">
      <c r="G3" s="55" t="s">
        <v>30</v>
      </c>
    </row>
    <row r="8" spans="2:7" ht="18" customHeight="1" x14ac:dyDescent="0.3"/>
    <row r="9" spans="2:7" ht="17.25" thickBot="1" x14ac:dyDescent="0.35">
      <c r="B9" s="184" t="s">
        <v>81</v>
      </c>
      <c r="C9" s="184" t="s">
        <v>91</v>
      </c>
    </row>
    <row r="10" spans="2:7" ht="17.25" thickTop="1" x14ac:dyDescent="0.3">
      <c r="B10" s="178"/>
      <c r="C10" s="179"/>
    </row>
    <row r="11" spans="2:7" ht="16.5" x14ac:dyDescent="0.3">
      <c r="B11" s="180"/>
      <c r="C11" s="179"/>
    </row>
    <row r="12" spans="2:7" ht="16.5" x14ac:dyDescent="0.3">
      <c r="B12" s="180"/>
      <c r="C12" s="179"/>
    </row>
    <row r="13" spans="2:7" ht="16.5" x14ac:dyDescent="0.3">
      <c r="B13" s="180"/>
      <c r="C13" s="181"/>
    </row>
    <row r="14" spans="2:7" ht="16.5" x14ac:dyDescent="0.3">
      <c r="B14" s="180"/>
      <c r="C14" s="181"/>
    </row>
    <row r="15" spans="2:7" ht="16.5" x14ac:dyDescent="0.3">
      <c r="B15" s="180"/>
      <c r="C15" s="181"/>
    </row>
    <row r="16" spans="2:7" ht="16.5" x14ac:dyDescent="0.3">
      <c r="B16" s="180"/>
      <c r="C16" s="181"/>
    </row>
    <row r="17" spans="2:6" ht="16.5" x14ac:dyDescent="0.3">
      <c r="B17" s="180"/>
      <c r="C17" s="181"/>
    </row>
    <row r="18" spans="2:6" ht="16.5" x14ac:dyDescent="0.3">
      <c r="B18" s="180"/>
      <c r="C18" s="181"/>
    </row>
    <row r="19" spans="2:6" ht="16.5" x14ac:dyDescent="0.3">
      <c r="B19" s="182"/>
      <c r="C19" s="183"/>
    </row>
    <row r="21" spans="2:6" hidden="1" x14ac:dyDescent="0.3"/>
    <row r="22" spans="2:6" ht="16.5" hidden="1" x14ac:dyDescent="0.3">
      <c r="B22" s="138" t="str">
        <f>"Wij, projectpartners van het project '"&amp;C2&amp;"', kiezen onderstaande optie voor het begroten en verantwoorden van de projectkosten:"</f>
        <v>Wij, projectpartners van het project '', kiezen onderstaande optie voor het begroten en verantwoorden van de projectkosten:</v>
      </c>
    </row>
    <row r="23" spans="2:6" hidden="1" x14ac:dyDescent="0.3"/>
    <row r="24" spans="2:6" ht="24.75" hidden="1" customHeight="1" x14ac:dyDescent="0.3">
      <c r="B24" s="231" t="s">
        <v>150</v>
      </c>
      <c r="C24" s="232"/>
      <c r="D24" s="232"/>
      <c r="E24" s="232"/>
      <c r="F24" s="215"/>
    </row>
    <row r="25" spans="2:6" hidden="1" x14ac:dyDescent="0.3"/>
    <row r="26" spans="2:6" hidden="1" x14ac:dyDescent="0.3"/>
    <row r="27" spans="2:6" hidden="1" x14ac:dyDescent="0.3"/>
    <row r="28" spans="2:6" hidden="1" x14ac:dyDescent="0.3"/>
    <row r="29" spans="2:6" hidden="1" x14ac:dyDescent="0.3"/>
    <row r="30" spans="2:6" hidden="1" x14ac:dyDescent="0.3"/>
    <row r="31" spans="2:6" hidden="1" x14ac:dyDescent="0.3"/>
    <row r="32" spans="2:6" hidden="1" x14ac:dyDescent="0.3"/>
    <row r="33" spans="10:10" hidden="1" x14ac:dyDescent="0.3"/>
    <row r="34" spans="10:10" hidden="1" x14ac:dyDescent="0.3"/>
    <row r="35" spans="10:10" hidden="1" x14ac:dyDescent="0.3"/>
    <row r="36" spans="10:10" hidden="1" x14ac:dyDescent="0.3"/>
    <row r="37" spans="10:10" hidden="1" x14ac:dyDescent="0.3"/>
    <row r="38" spans="10:10" hidden="1" x14ac:dyDescent="0.3">
      <c r="J38" s="204"/>
    </row>
    <row r="39" spans="10:10" hidden="1" x14ac:dyDescent="0.3"/>
    <row r="40" spans="10:10" hidden="1" x14ac:dyDescent="0.3"/>
    <row r="41" spans="10:10" hidden="1" x14ac:dyDescent="0.3"/>
    <row r="42" spans="10:10" hidden="1" x14ac:dyDescent="0.3"/>
    <row r="43" spans="10:10" hidden="1" x14ac:dyDescent="0.3"/>
    <row r="44" spans="10:10" hidden="1" x14ac:dyDescent="0.3"/>
    <row r="45" spans="10:10" hidden="1" x14ac:dyDescent="0.3"/>
    <row r="46" spans="10:10" hidden="1" x14ac:dyDescent="0.3"/>
    <row r="47" spans="10:10" hidden="1" x14ac:dyDescent="0.3"/>
    <row r="48" spans="10:10" hidden="1" x14ac:dyDescent="0.3"/>
    <row r="49" hidden="1" x14ac:dyDescent="0.3"/>
    <row r="50" hidden="1" x14ac:dyDescent="0.3"/>
  </sheetData>
  <mergeCells count="2">
    <mergeCell ref="C2:D2"/>
    <mergeCell ref="B24:E24"/>
  </mergeCells>
  <phoneticPr fontId="10" type="noConversion"/>
  <dataValidations count="1">
    <dataValidation type="list" allowBlank="1" showInputMessage="1" showErrorMessage="1" sqref="B24:E24" xr:uid="{F7D2413A-17A1-436A-8C48-45378EC78FF5}">
      <formula1>K_Keuzeopties</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2" unlockedFormula="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6675-8420-4A0C-891A-3E4E88C2BA47}">
  <sheetPr>
    <tabColor rgb="FF92D050"/>
    <pageSetUpPr fitToPage="1"/>
  </sheetPr>
  <dimension ref="A1:L773"/>
  <sheetViews>
    <sheetView showGridLines="0" workbookViewId="0">
      <selection activeCell="J14" sqref="J14"/>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181</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4"/>
      <c r="C123" s="186"/>
      <c r="D123" s="164"/>
      <c r="E123" s="130">
        <f>IF($A$119=1,$D123*50,0)</f>
        <v>0</v>
      </c>
      <c r="F123" s="1"/>
      <c r="G123" s="7"/>
      <c r="H123" s="8"/>
    </row>
    <row r="124" spans="1:8" ht="15.75" customHeight="1" x14ac:dyDescent="0.3">
      <c r="B124" s="225"/>
      <c r="C124" s="186"/>
      <c r="D124" s="164"/>
      <c r="E124" s="131">
        <f t="shared" ref="E124:E142" si="5">IF($A$119=1,$D124*50,0)</f>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si="5"/>
        <v>0</v>
      </c>
      <c r="F136" s="1"/>
      <c r="G136" s="7"/>
      <c r="H136" s="8"/>
    </row>
    <row r="137" spans="2:9" ht="15.75" customHeight="1" x14ac:dyDescent="0.3">
      <c r="B137" s="225"/>
      <c r="C137" s="186"/>
      <c r="D137" s="164"/>
      <c r="E137" s="131">
        <f t="shared" si="5"/>
        <v>0</v>
      </c>
      <c r="F137" s="1"/>
      <c r="G137" s="7"/>
      <c r="H137" s="8"/>
    </row>
    <row r="138" spans="2:9" ht="15.75" customHeight="1" x14ac:dyDescent="0.3">
      <c r="B138" s="225"/>
      <c r="C138" s="186"/>
      <c r="D138" s="164"/>
      <c r="E138" s="131">
        <f t="shared" si="5"/>
        <v>0</v>
      </c>
      <c r="F138" s="1"/>
      <c r="G138" s="7"/>
      <c r="H138" s="8"/>
    </row>
    <row r="139" spans="2:9" ht="15.75" customHeight="1" x14ac:dyDescent="0.3">
      <c r="B139" s="225"/>
      <c r="C139" s="186"/>
      <c r="D139" s="164"/>
      <c r="E139" s="131">
        <f t="shared" si="5"/>
        <v>0</v>
      </c>
      <c r="F139" s="1"/>
      <c r="G139" s="7"/>
      <c r="H139" s="8"/>
    </row>
    <row r="140" spans="2:9" ht="15.75" customHeight="1" x14ac:dyDescent="0.3">
      <c r="B140" s="225"/>
      <c r="C140" s="186"/>
      <c r="D140" s="164"/>
      <c r="E140" s="131">
        <f t="shared" si="5"/>
        <v>0</v>
      </c>
      <c r="F140" s="1"/>
      <c r="G140" s="7"/>
      <c r="H140" s="8"/>
    </row>
    <row r="141" spans="2:9" ht="15.75" customHeight="1" x14ac:dyDescent="0.3">
      <c r="B141" s="225"/>
      <c r="C141" s="186"/>
      <c r="D141" s="164"/>
      <c r="E141" s="131">
        <f t="shared" si="5"/>
        <v>0</v>
      </c>
      <c r="F141" s="1"/>
      <c r="G141" s="7"/>
      <c r="H141" s="8"/>
    </row>
    <row r="142" spans="2:9" ht="15.75" customHeight="1" thickBot="1" x14ac:dyDescent="0.35">
      <c r="B142" s="225"/>
      <c r="C142" s="186"/>
      <c r="D142" s="164"/>
      <c r="E142" s="131">
        <f t="shared" si="5"/>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6">IF($A$146=1,$D151*43,0)</f>
        <v>0</v>
      </c>
      <c r="F151" s="1"/>
      <c r="G151" s="7"/>
      <c r="H151" s="8"/>
    </row>
    <row r="152" spans="1:9" ht="15.75" customHeight="1" x14ac:dyDescent="0.3">
      <c r="B152" s="225"/>
      <c r="C152" s="186"/>
      <c r="D152" s="164"/>
      <c r="E152" s="131">
        <f t="shared" si="6"/>
        <v>0</v>
      </c>
      <c r="F152" s="1"/>
      <c r="G152" s="7"/>
      <c r="H152" s="8"/>
    </row>
    <row r="153" spans="1:9" ht="15.75" customHeight="1" x14ac:dyDescent="0.3">
      <c r="B153" s="225"/>
      <c r="C153" s="186"/>
      <c r="D153" s="164"/>
      <c r="E153" s="131">
        <f t="shared" si="6"/>
        <v>0</v>
      </c>
      <c r="F153" s="1"/>
      <c r="G153" s="7"/>
      <c r="H153" s="8"/>
    </row>
    <row r="154" spans="1:9" ht="15.75" customHeight="1" x14ac:dyDescent="0.3">
      <c r="B154" s="225"/>
      <c r="C154" s="186"/>
      <c r="D154" s="164"/>
      <c r="E154" s="131">
        <f t="shared" si="6"/>
        <v>0</v>
      </c>
      <c r="F154" s="1"/>
      <c r="G154" s="7"/>
      <c r="H154" s="8"/>
    </row>
    <row r="155" spans="1:9" ht="15.75" customHeight="1" x14ac:dyDescent="0.3">
      <c r="B155" s="225"/>
      <c r="C155" s="186"/>
      <c r="D155" s="164"/>
      <c r="E155" s="131">
        <f t="shared" si="6"/>
        <v>0</v>
      </c>
      <c r="F155" s="1"/>
      <c r="G155" s="7"/>
      <c r="H155" s="8"/>
    </row>
    <row r="156" spans="1:9" ht="15.75" customHeight="1" x14ac:dyDescent="0.3">
      <c r="B156" s="225"/>
      <c r="C156" s="186"/>
      <c r="D156" s="164"/>
      <c r="E156" s="131">
        <f t="shared" si="6"/>
        <v>0</v>
      </c>
      <c r="F156" s="1"/>
      <c r="G156" s="7"/>
      <c r="H156" s="8"/>
    </row>
    <row r="157" spans="1:9" ht="15.75" customHeight="1" x14ac:dyDescent="0.3">
      <c r="B157" s="225"/>
      <c r="C157" s="186"/>
      <c r="D157" s="164"/>
      <c r="E157" s="131">
        <f t="shared" si="6"/>
        <v>0</v>
      </c>
      <c r="F157" s="1"/>
      <c r="G157" s="7"/>
      <c r="H157" s="8"/>
    </row>
    <row r="158" spans="1:9" ht="15.75" customHeight="1" x14ac:dyDescent="0.3">
      <c r="B158" s="225"/>
      <c r="C158" s="186"/>
      <c r="D158" s="164"/>
      <c r="E158" s="131">
        <f t="shared" si="6"/>
        <v>0</v>
      </c>
      <c r="F158" s="1"/>
      <c r="G158" s="7"/>
      <c r="H158" s="8"/>
    </row>
    <row r="159" spans="1:9" ht="15.75" customHeight="1" thickBot="1" x14ac:dyDescent="0.35">
      <c r="B159" s="225"/>
      <c r="C159" s="186"/>
      <c r="D159" s="164"/>
      <c r="E159" s="131">
        <f t="shared" si="6"/>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7">IF($A$163=1,$D167,0)</f>
        <v>0</v>
      </c>
      <c r="F167" s="186"/>
      <c r="G167" s="188"/>
      <c r="H167" s="188"/>
      <c r="I167" s="188"/>
    </row>
    <row r="168" spans="1:9" ht="15.75" customHeight="1" x14ac:dyDescent="0.3">
      <c r="B168" s="161"/>
      <c r="C168" s="86"/>
      <c r="D168" s="187"/>
      <c r="E168" s="160">
        <f t="shared" si="7"/>
        <v>0</v>
      </c>
      <c r="F168" s="169"/>
      <c r="G168" s="170"/>
      <c r="H168" s="170"/>
      <c r="I168" s="170"/>
    </row>
    <row r="169" spans="1:9" ht="15.75" customHeight="1" x14ac:dyDescent="0.3">
      <c r="B169" s="161"/>
      <c r="C169" s="86"/>
      <c r="D169" s="187"/>
      <c r="E169" s="160">
        <f t="shared" si="7"/>
        <v>0</v>
      </c>
      <c r="F169" s="169"/>
      <c r="G169" s="170"/>
      <c r="H169" s="170"/>
      <c r="I169" s="170"/>
    </row>
    <row r="170" spans="1:9" ht="15.75" customHeight="1" x14ac:dyDescent="0.3">
      <c r="B170" s="161"/>
      <c r="C170" s="86"/>
      <c r="D170" s="187"/>
      <c r="E170" s="160">
        <f t="shared" si="7"/>
        <v>0</v>
      </c>
      <c r="F170" s="169"/>
      <c r="G170" s="170"/>
      <c r="H170" s="170"/>
      <c r="I170" s="170"/>
    </row>
    <row r="171" spans="1:9" ht="15.75" customHeight="1" x14ac:dyDescent="0.3">
      <c r="B171" s="161"/>
      <c r="C171" s="86"/>
      <c r="D171" s="187"/>
      <c r="E171" s="160">
        <f t="shared" si="7"/>
        <v>0</v>
      </c>
      <c r="F171" s="169"/>
      <c r="G171" s="170"/>
      <c r="H171" s="170"/>
      <c r="I171" s="170"/>
    </row>
    <row r="172" spans="1:9" ht="15.75" customHeight="1" x14ac:dyDescent="0.3">
      <c r="B172" s="161"/>
      <c r="C172" s="86"/>
      <c r="D172" s="166"/>
      <c r="E172" s="160">
        <f t="shared" si="7"/>
        <v>0</v>
      </c>
      <c r="F172" s="169"/>
      <c r="G172" s="170"/>
      <c r="H172" s="170"/>
      <c r="I172" s="170"/>
    </row>
    <row r="173" spans="1:9" ht="15.75" customHeight="1" x14ac:dyDescent="0.3">
      <c r="B173" s="161"/>
      <c r="C173" s="86"/>
      <c r="D173" s="166"/>
      <c r="E173" s="160">
        <f t="shared" si="7"/>
        <v>0</v>
      </c>
      <c r="F173" s="169"/>
      <c r="G173" s="170"/>
      <c r="H173" s="170"/>
      <c r="I173" s="170"/>
    </row>
    <row r="174" spans="1:9" ht="15.75" customHeight="1" x14ac:dyDescent="0.3">
      <c r="B174" s="161"/>
      <c r="C174" s="86"/>
      <c r="D174" s="166"/>
      <c r="E174" s="160">
        <f t="shared" si="7"/>
        <v>0</v>
      </c>
      <c r="F174" s="169"/>
      <c r="G174" s="170"/>
      <c r="H174" s="170"/>
      <c r="I174" s="170"/>
    </row>
    <row r="175" spans="1:9" ht="15.75" customHeight="1" thickBot="1" x14ac:dyDescent="0.35">
      <c r="B175" s="75"/>
      <c r="C175" s="74"/>
      <c r="D175" s="76"/>
      <c r="E175" s="131">
        <f t="shared" si="7"/>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8">IF($A$179=1,$D184,0)</f>
        <v>0</v>
      </c>
      <c r="F184" s="167"/>
      <c r="G184" s="168"/>
      <c r="H184" s="168"/>
      <c r="I184" s="168"/>
    </row>
    <row r="185" spans="1:9" ht="15.75" customHeight="1" x14ac:dyDescent="0.3">
      <c r="B185" s="161"/>
      <c r="C185" s="86"/>
      <c r="D185" s="166"/>
      <c r="E185" s="159">
        <f t="shared" si="8"/>
        <v>0</v>
      </c>
      <c r="F185" s="167"/>
      <c r="G185" s="168"/>
      <c r="H185" s="168"/>
      <c r="I185" s="168"/>
    </row>
    <row r="186" spans="1:9" ht="15.75" customHeight="1" x14ac:dyDescent="0.3">
      <c r="B186" s="161"/>
      <c r="C186" s="86"/>
      <c r="D186" s="166"/>
      <c r="E186" s="159">
        <f t="shared" si="8"/>
        <v>0</v>
      </c>
      <c r="F186" s="167"/>
      <c r="G186" s="168"/>
      <c r="H186" s="168"/>
      <c r="I186" s="168"/>
    </row>
    <row r="187" spans="1:9" ht="15.75" customHeight="1" x14ac:dyDescent="0.3">
      <c r="B187" s="161"/>
      <c r="C187" s="86"/>
      <c r="D187" s="166"/>
      <c r="E187" s="159">
        <f t="shared" si="8"/>
        <v>0</v>
      </c>
      <c r="F187" s="167"/>
      <c r="G187" s="168"/>
      <c r="H187" s="168"/>
      <c r="I187" s="168"/>
    </row>
    <row r="188" spans="1:9" ht="15.75" customHeight="1" x14ac:dyDescent="0.3">
      <c r="B188" s="161"/>
      <c r="C188" s="86"/>
      <c r="D188" s="166"/>
      <c r="E188" s="159">
        <f t="shared" si="8"/>
        <v>0</v>
      </c>
      <c r="F188" s="167"/>
      <c r="G188" s="168"/>
      <c r="H188" s="168"/>
      <c r="I188" s="168"/>
    </row>
    <row r="189" spans="1:9" ht="15.75" customHeight="1" x14ac:dyDescent="0.3">
      <c r="B189" s="161"/>
      <c r="C189" s="86"/>
      <c r="D189" s="166"/>
      <c r="E189" s="159">
        <f t="shared" si="8"/>
        <v>0</v>
      </c>
      <c r="F189" s="167"/>
      <c r="G189" s="168"/>
      <c r="H189" s="168"/>
      <c r="I189" s="168"/>
    </row>
    <row r="190" spans="1:9" ht="15.75" customHeight="1" x14ac:dyDescent="0.3">
      <c r="B190" s="161"/>
      <c r="C190" s="86"/>
      <c r="D190" s="166"/>
      <c r="E190" s="159">
        <f t="shared" si="8"/>
        <v>0</v>
      </c>
      <c r="F190" s="167"/>
      <c r="G190" s="168"/>
      <c r="H190" s="168"/>
      <c r="I190" s="168"/>
    </row>
    <row r="191" spans="1:9" ht="15.75" customHeight="1" x14ac:dyDescent="0.3">
      <c r="B191" s="161"/>
      <c r="C191" s="86"/>
      <c r="D191" s="166"/>
      <c r="E191" s="159">
        <f t="shared" si="8"/>
        <v>0</v>
      </c>
      <c r="F191" s="167"/>
      <c r="G191" s="168"/>
      <c r="H191" s="168"/>
      <c r="I191" s="168"/>
    </row>
    <row r="192" spans="1:9" ht="15.75" customHeight="1" x14ac:dyDescent="0.3">
      <c r="B192" s="161"/>
      <c r="C192" s="86"/>
      <c r="D192" s="166"/>
      <c r="E192" s="159">
        <f t="shared" si="8"/>
        <v>0</v>
      </c>
      <c r="F192" s="167"/>
      <c r="G192" s="168"/>
      <c r="H192" s="168"/>
      <c r="I192" s="168"/>
    </row>
    <row r="193" spans="1:9" ht="15.75" customHeight="1" x14ac:dyDescent="0.3">
      <c r="B193" s="161"/>
      <c r="C193" s="86"/>
      <c r="D193" s="166"/>
      <c r="E193" s="159">
        <f t="shared" si="8"/>
        <v>0</v>
      </c>
      <c r="F193" s="167"/>
      <c r="G193" s="168"/>
      <c r="H193" s="168"/>
      <c r="I193" s="168"/>
    </row>
    <row r="194" spans="1:9" ht="15.75" customHeight="1" x14ac:dyDescent="0.3">
      <c r="B194" s="161"/>
      <c r="C194" s="86"/>
      <c r="D194" s="166"/>
      <c r="E194" s="159">
        <f t="shared" si="8"/>
        <v>0</v>
      </c>
      <c r="F194" s="167"/>
      <c r="G194" s="168"/>
      <c r="H194" s="168"/>
      <c r="I194" s="168"/>
    </row>
    <row r="195" spans="1:9" ht="15.75" customHeight="1" x14ac:dyDescent="0.3">
      <c r="B195" s="161"/>
      <c r="C195" s="86"/>
      <c r="D195" s="166"/>
      <c r="E195" s="159">
        <f t="shared" si="8"/>
        <v>0</v>
      </c>
      <c r="F195" s="167"/>
      <c r="G195" s="168"/>
      <c r="H195" s="168"/>
      <c r="I195" s="168"/>
    </row>
    <row r="196" spans="1:9" ht="15.75" customHeight="1" x14ac:dyDescent="0.3">
      <c r="B196" s="161"/>
      <c r="C196" s="86"/>
      <c r="D196" s="166"/>
      <c r="E196" s="159">
        <f t="shared" si="8"/>
        <v>0</v>
      </c>
      <c r="F196" s="167"/>
      <c r="G196" s="168"/>
      <c r="H196" s="168"/>
      <c r="I196" s="168"/>
    </row>
    <row r="197" spans="1:9" ht="15.75" customHeight="1" x14ac:dyDescent="0.3">
      <c r="B197" s="161"/>
      <c r="C197" s="86"/>
      <c r="D197" s="166"/>
      <c r="E197" s="159">
        <f t="shared" si="8"/>
        <v>0</v>
      </c>
      <c r="F197" s="167"/>
      <c r="G197" s="168"/>
      <c r="H197" s="168"/>
      <c r="I197" s="168"/>
    </row>
    <row r="198" spans="1:9" ht="15.75" customHeight="1" x14ac:dyDescent="0.3">
      <c r="B198" s="161"/>
      <c r="C198" s="86"/>
      <c r="D198" s="166"/>
      <c r="E198" s="159">
        <f t="shared" si="8"/>
        <v>0</v>
      </c>
      <c r="F198" s="167"/>
      <c r="G198" s="168"/>
      <c r="H198" s="168"/>
      <c r="I198" s="168"/>
    </row>
    <row r="199" spans="1:9" ht="15.75" customHeight="1" thickBot="1" x14ac:dyDescent="0.35">
      <c r="B199" s="75"/>
      <c r="C199" s="74"/>
      <c r="D199" s="76"/>
      <c r="E199" s="159">
        <f t="shared" si="8"/>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9">IFERROR(IF($A$203=1,(D208-E208)*(G208/F208)*H208,0),0)</f>
        <v>0</v>
      </c>
    </row>
    <row r="209" spans="1:9" ht="15.75" customHeight="1" x14ac:dyDescent="0.3">
      <c r="B209" s="161"/>
      <c r="C209" s="162"/>
      <c r="D209" s="163"/>
      <c r="E209" s="163"/>
      <c r="F209" s="164"/>
      <c r="G209" s="164"/>
      <c r="H209" s="165"/>
      <c r="I209" s="160">
        <f t="shared" si="9"/>
        <v>0</v>
      </c>
    </row>
    <row r="210" spans="1:9" ht="15.75" customHeight="1" x14ac:dyDescent="0.3">
      <c r="B210" s="161"/>
      <c r="C210" s="162"/>
      <c r="D210" s="163"/>
      <c r="E210" s="163"/>
      <c r="F210" s="164"/>
      <c r="G210" s="164"/>
      <c r="H210" s="165"/>
      <c r="I210" s="160">
        <f t="shared" si="9"/>
        <v>0</v>
      </c>
    </row>
    <row r="211" spans="1:9" ht="15.75" customHeight="1" x14ac:dyDescent="0.3">
      <c r="B211" s="161"/>
      <c r="C211" s="162"/>
      <c r="D211" s="163"/>
      <c r="E211" s="163"/>
      <c r="F211" s="164"/>
      <c r="G211" s="164"/>
      <c r="H211" s="165"/>
      <c r="I211" s="160">
        <f t="shared" si="9"/>
        <v>0</v>
      </c>
    </row>
    <row r="212" spans="1:9" ht="15.75" customHeight="1" x14ac:dyDescent="0.3">
      <c r="B212" s="161"/>
      <c r="C212" s="162"/>
      <c r="D212" s="163"/>
      <c r="E212" s="163"/>
      <c r="F212" s="164"/>
      <c r="G212" s="164"/>
      <c r="H212" s="165"/>
      <c r="I212" s="160">
        <f t="shared" si="9"/>
        <v>0</v>
      </c>
    </row>
    <row r="213" spans="1:9" ht="15.75" customHeight="1" x14ac:dyDescent="0.3">
      <c r="B213" s="161"/>
      <c r="C213" s="162"/>
      <c r="D213" s="163"/>
      <c r="E213" s="163"/>
      <c r="F213" s="164"/>
      <c r="G213" s="164"/>
      <c r="H213" s="165"/>
      <c r="I213" s="160">
        <f t="shared" si="9"/>
        <v>0</v>
      </c>
    </row>
    <row r="214" spans="1:9" ht="15.75" customHeight="1" thickBot="1" x14ac:dyDescent="0.35">
      <c r="B214" s="75"/>
      <c r="C214" s="79"/>
      <c r="D214" s="80"/>
      <c r="E214" s="80"/>
      <c r="F214" s="117"/>
      <c r="G214" s="117"/>
      <c r="H214" s="109"/>
      <c r="I214" s="131">
        <f t="shared" si="9"/>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0">IF($A$218=1,$E223*$D223,0)</f>
        <v>0</v>
      </c>
      <c r="G223" s="186"/>
      <c r="H223" s="168"/>
      <c r="I223" s="168"/>
    </row>
    <row r="224" spans="1:9" ht="15.75" customHeight="1" x14ac:dyDescent="0.3">
      <c r="B224" s="173"/>
      <c r="C224" s="86"/>
      <c r="D224" s="186"/>
      <c r="E224" s="189"/>
      <c r="F224" s="160">
        <f t="shared" si="10"/>
        <v>0</v>
      </c>
      <c r="G224" s="186"/>
      <c r="H224" s="168"/>
      <c r="I224" s="168"/>
    </row>
    <row r="225" spans="2:9" ht="15.75" customHeight="1" x14ac:dyDescent="0.3">
      <c r="B225" s="173"/>
      <c r="C225" s="86"/>
      <c r="D225" s="186"/>
      <c r="E225" s="189"/>
      <c r="F225" s="160">
        <f t="shared" si="10"/>
        <v>0</v>
      </c>
      <c r="G225" s="186"/>
      <c r="H225" s="168"/>
      <c r="I225" s="168"/>
    </row>
    <row r="226" spans="2:9" ht="15.75" customHeight="1" x14ac:dyDescent="0.3">
      <c r="B226" s="173"/>
      <c r="C226" s="86"/>
      <c r="D226" s="186"/>
      <c r="E226" s="189"/>
      <c r="F226" s="160">
        <f t="shared" si="10"/>
        <v>0</v>
      </c>
      <c r="G226" s="186"/>
      <c r="H226" s="168"/>
      <c r="I226" s="168"/>
    </row>
    <row r="227" spans="2:9" ht="15.75" customHeight="1" x14ac:dyDescent="0.3">
      <c r="B227" s="173"/>
      <c r="C227" s="86"/>
      <c r="D227" s="186"/>
      <c r="E227" s="189"/>
      <c r="F227" s="160">
        <f t="shared" si="10"/>
        <v>0</v>
      </c>
      <c r="G227" s="186"/>
      <c r="H227" s="168"/>
      <c r="I227" s="168"/>
    </row>
    <row r="228" spans="2:9" ht="15.75" customHeight="1" x14ac:dyDescent="0.3">
      <c r="B228" s="173"/>
      <c r="C228" s="86"/>
      <c r="D228" s="86"/>
      <c r="E228" s="164"/>
      <c r="F228" s="160">
        <f t="shared" si="10"/>
        <v>0</v>
      </c>
      <c r="G228" s="86"/>
      <c r="H228" s="168"/>
      <c r="I228" s="168"/>
    </row>
    <row r="229" spans="2:9" ht="15.75" customHeight="1" x14ac:dyDescent="0.3">
      <c r="B229" s="173"/>
      <c r="C229" s="86"/>
      <c r="D229" s="86"/>
      <c r="E229" s="164"/>
      <c r="F229" s="160">
        <f t="shared" si="10"/>
        <v>0</v>
      </c>
      <c r="G229" s="86"/>
      <c r="H229" s="168"/>
      <c r="I229" s="168"/>
    </row>
    <row r="230" spans="2:9" ht="15.75" customHeight="1" x14ac:dyDescent="0.3">
      <c r="B230" s="173"/>
      <c r="C230" s="86"/>
      <c r="D230" s="86"/>
      <c r="E230" s="164"/>
      <c r="F230" s="160">
        <f t="shared" si="10"/>
        <v>0</v>
      </c>
      <c r="G230" s="86"/>
      <c r="H230" s="168"/>
      <c r="I230" s="168"/>
    </row>
    <row r="231" spans="2:9" ht="15.75" customHeight="1" x14ac:dyDescent="0.3">
      <c r="B231" s="173"/>
      <c r="C231" s="86"/>
      <c r="D231" s="86"/>
      <c r="E231" s="164"/>
      <c r="F231" s="160">
        <f t="shared" si="10"/>
        <v>0</v>
      </c>
      <c r="G231" s="86"/>
      <c r="H231" s="168"/>
      <c r="I231" s="168"/>
    </row>
    <row r="232" spans="2:9" ht="15.75" customHeight="1" x14ac:dyDescent="0.3">
      <c r="B232" s="173"/>
      <c r="C232" s="86"/>
      <c r="D232" s="86"/>
      <c r="E232" s="164"/>
      <c r="F232" s="160">
        <f t="shared" si="10"/>
        <v>0</v>
      </c>
      <c r="G232" s="86"/>
      <c r="H232" s="168"/>
      <c r="I232" s="168"/>
    </row>
    <row r="233" spans="2:9" ht="15.75" customHeight="1" x14ac:dyDescent="0.3">
      <c r="B233" s="173"/>
      <c r="C233" s="86"/>
      <c r="D233" s="86"/>
      <c r="E233" s="164"/>
      <c r="F233" s="160">
        <f t="shared" si="10"/>
        <v>0</v>
      </c>
      <c r="G233" s="86"/>
      <c r="H233" s="168"/>
      <c r="I233" s="168"/>
    </row>
    <row r="234" spans="2:9" ht="15.75" customHeight="1" x14ac:dyDescent="0.3">
      <c r="B234" s="173"/>
      <c r="C234" s="86"/>
      <c r="D234" s="86"/>
      <c r="E234" s="164"/>
      <c r="F234" s="160">
        <f t="shared" si="10"/>
        <v>0</v>
      </c>
      <c r="G234" s="86"/>
      <c r="H234" s="168"/>
      <c r="I234" s="168"/>
    </row>
    <row r="235" spans="2:9" ht="15.75" customHeight="1" x14ac:dyDescent="0.3">
      <c r="B235" s="173"/>
      <c r="C235" s="86"/>
      <c r="D235" s="86"/>
      <c r="E235" s="164"/>
      <c r="F235" s="160">
        <f t="shared" si="10"/>
        <v>0</v>
      </c>
      <c r="G235" s="86"/>
      <c r="H235" s="168"/>
      <c r="I235" s="168"/>
    </row>
    <row r="236" spans="2:9" ht="15.75" customHeight="1" x14ac:dyDescent="0.3">
      <c r="B236" s="173"/>
      <c r="C236" s="86"/>
      <c r="D236" s="86"/>
      <c r="E236" s="164"/>
      <c r="F236" s="160">
        <f t="shared" si="10"/>
        <v>0</v>
      </c>
      <c r="G236" s="86"/>
      <c r="H236" s="168"/>
      <c r="I236" s="168"/>
    </row>
    <row r="237" spans="2:9" ht="15.75" customHeight="1" thickBot="1" x14ac:dyDescent="0.35">
      <c r="B237" s="73"/>
      <c r="C237" s="74"/>
      <c r="D237" s="74"/>
      <c r="E237" s="117"/>
      <c r="F237" s="131">
        <f t="shared" si="10"/>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1">IF(AND($A$241=1,B246&lt;&gt;"",B246&lt;&gt;" "),(SUMIFS($G$84:$G$98,$B$84:$B$98,$B246)+SUMIFS($E$150:$E$159,$B$150:$B$159,$B246))*0.4,0)</f>
        <v>0</v>
      </c>
      <c r="D246"/>
      <c r="E246"/>
      <c r="F246"/>
      <c r="G246"/>
      <c r="H246"/>
    </row>
    <row r="247" spans="1:9" ht="15.75" customHeight="1" x14ac:dyDescent="0.3">
      <c r="B247" s="227" t="str">
        <f>Hulpblad!V4</f>
        <v xml:space="preserve"> </v>
      </c>
      <c r="C247" s="160">
        <f t="shared" si="11"/>
        <v>0</v>
      </c>
      <c r="D247"/>
      <c r="E247"/>
      <c r="F247"/>
      <c r="G247"/>
      <c r="H247"/>
    </row>
    <row r="248" spans="1:9" ht="15.75" customHeight="1" x14ac:dyDescent="0.3">
      <c r="B248" s="227" t="str">
        <f>Hulpblad!V5</f>
        <v xml:space="preserve"> </v>
      </c>
      <c r="C248" s="160">
        <f t="shared" si="11"/>
        <v>0</v>
      </c>
      <c r="D248"/>
      <c r="E248"/>
      <c r="F248"/>
      <c r="G248"/>
      <c r="H248"/>
    </row>
    <row r="249" spans="1:9" ht="15.75" customHeight="1" x14ac:dyDescent="0.3">
      <c r="B249" s="227" t="str">
        <f>Hulpblad!V6</f>
        <v xml:space="preserve"> </v>
      </c>
      <c r="C249" s="160">
        <f t="shared" si="11"/>
        <v>0</v>
      </c>
      <c r="D249"/>
      <c r="E249"/>
      <c r="F249"/>
      <c r="G249"/>
      <c r="H249"/>
    </row>
    <row r="250" spans="1:9" ht="15.75" customHeight="1" x14ac:dyDescent="0.3">
      <c r="B250" s="227" t="str">
        <f>Hulpblad!V7</f>
        <v xml:space="preserve"> </v>
      </c>
      <c r="C250" s="160">
        <f t="shared" si="11"/>
        <v>0</v>
      </c>
      <c r="D250"/>
      <c r="E250"/>
      <c r="F250"/>
      <c r="G250"/>
      <c r="H250"/>
    </row>
    <row r="251" spans="1:9" ht="15.75" customHeight="1" x14ac:dyDescent="0.3">
      <c r="B251" s="227" t="str">
        <f>Hulpblad!V8</f>
        <v xml:space="preserve"> </v>
      </c>
      <c r="C251" s="160">
        <f t="shared" si="11"/>
        <v>0</v>
      </c>
      <c r="D251"/>
      <c r="E251"/>
      <c r="F251"/>
      <c r="G251"/>
      <c r="H251"/>
    </row>
    <row r="252" spans="1:9" ht="15.75" customHeight="1" x14ac:dyDescent="0.3">
      <c r="B252" s="227" t="str">
        <f>Hulpblad!V9</f>
        <v xml:space="preserve"> </v>
      </c>
      <c r="C252" s="160">
        <f t="shared" si="11"/>
        <v>0</v>
      </c>
      <c r="D252"/>
      <c r="E252"/>
      <c r="F252"/>
      <c r="G252"/>
      <c r="H252"/>
    </row>
    <row r="253" spans="1:9" ht="15.75" customHeight="1" x14ac:dyDescent="0.3">
      <c r="B253" s="227" t="str">
        <f>Hulpblad!V10</f>
        <v xml:space="preserve"> </v>
      </c>
      <c r="C253" s="160">
        <f t="shared" si="11"/>
        <v>0</v>
      </c>
      <c r="D253"/>
      <c r="E253"/>
      <c r="F253"/>
      <c r="G253"/>
      <c r="H253"/>
    </row>
    <row r="254" spans="1:9" ht="15.75" customHeight="1" thickBot="1" x14ac:dyDescent="0.35">
      <c r="B254" s="227" t="str">
        <f>Hulpblad!V11</f>
        <v xml:space="preserve"> </v>
      </c>
      <c r="C254" s="160">
        <f t="shared" si="11"/>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2">IFERROR(C267/$C$273,0)</f>
        <v>0</v>
      </c>
      <c r="E267" s="86"/>
      <c r="F267" s="87"/>
      <c r="G267" s="87"/>
      <c r="H267" s="87"/>
      <c r="I267" s="88"/>
    </row>
    <row r="268" spans="2:9" ht="15.75" customHeight="1" x14ac:dyDescent="0.3">
      <c r="B268" s="44" t="s">
        <v>89</v>
      </c>
      <c r="C268" s="81"/>
      <c r="D268" s="132">
        <f t="shared" si="12"/>
        <v>0</v>
      </c>
      <c r="E268" s="86"/>
      <c r="F268" s="87"/>
      <c r="G268" s="87"/>
      <c r="H268" s="87"/>
      <c r="I268" s="88"/>
    </row>
    <row r="269" spans="2:9" ht="15.75" customHeight="1" x14ac:dyDescent="0.3">
      <c r="B269" s="44" t="s">
        <v>38</v>
      </c>
      <c r="C269" s="81"/>
      <c r="D269" s="132">
        <f t="shared" si="12"/>
        <v>0</v>
      </c>
      <c r="E269" s="86"/>
      <c r="F269" s="87"/>
      <c r="G269" s="87"/>
      <c r="H269" s="87"/>
      <c r="I269" s="88"/>
    </row>
    <row r="270" spans="2:9" ht="15.75" customHeight="1" thickBot="1" x14ac:dyDescent="0.35">
      <c r="B270" s="45" t="s">
        <v>39</v>
      </c>
      <c r="C270" s="82"/>
      <c r="D270" s="133">
        <f t="shared" si="12"/>
        <v>0</v>
      </c>
      <c r="E270" s="89"/>
      <c r="F270" s="90"/>
      <c r="G270" s="90"/>
      <c r="H270" s="90"/>
      <c r="I270" s="91"/>
    </row>
    <row r="271" spans="2:9" ht="17.25" thickTop="1" thickBot="1" x14ac:dyDescent="0.35">
      <c r="B271" s="59" t="s">
        <v>1</v>
      </c>
      <c r="C271" s="134">
        <f>SUM(C265:C270)</f>
        <v>0</v>
      </c>
      <c r="D271" s="135">
        <f t="shared" si="12"/>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114"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113" priority="9" stopIfTrue="1">
      <formula>$A$16=0</formula>
    </cfRule>
  </conditionalFormatting>
  <conditionalFormatting sqref="B29:C29">
    <cfRule type="expression" dxfId="112" priority="24">
      <formula>LEFT($C$29,3)="Let"</formula>
    </cfRule>
  </conditionalFormatting>
  <conditionalFormatting sqref="B33:C33 B36:G77">
    <cfRule type="expression" dxfId="111" priority="19">
      <formula>$A$33="nvt"</formula>
    </cfRule>
  </conditionalFormatting>
  <conditionalFormatting sqref="B80:C80 B83:G99">
    <cfRule type="expression" dxfId="110" priority="20">
      <formula>$A$80="nvt"</formula>
    </cfRule>
  </conditionalFormatting>
  <conditionalFormatting sqref="B119:C119 B122:E143">
    <cfRule type="expression" dxfId="109" priority="17">
      <formula>$A$119="nvt"</formula>
    </cfRule>
  </conditionalFormatting>
  <conditionalFormatting sqref="B146:C146 B149:E160">
    <cfRule type="expression" dxfId="108" priority="5">
      <formula>$A$146="nvt"</formula>
    </cfRule>
  </conditionalFormatting>
  <conditionalFormatting sqref="B163:C163">
    <cfRule type="expression" dxfId="107" priority="16">
      <formula>$A$163="nvt"</formula>
    </cfRule>
  </conditionalFormatting>
  <conditionalFormatting sqref="B179:C179">
    <cfRule type="expression" dxfId="106" priority="15">
      <formula>$A$179="nvt"</formula>
    </cfRule>
  </conditionalFormatting>
  <conditionalFormatting sqref="B203:C203">
    <cfRule type="expression" dxfId="105" priority="14">
      <formula>$A$203="nvt"</formula>
    </cfRule>
  </conditionalFormatting>
  <conditionalFormatting sqref="B17:D26">
    <cfRule type="expression" dxfId="104" priority="22">
      <formula>$A17=0</formula>
    </cfRule>
  </conditionalFormatting>
  <conditionalFormatting sqref="B102:D102 B105:C116">
    <cfRule type="expression" dxfId="103" priority="18">
      <formula>$A$102="nvt"</formula>
    </cfRule>
  </conditionalFormatting>
  <conditionalFormatting sqref="B241:D241 B244:C255">
    <cfRule type="expression" dxfId="102" priority="12">
      <formula>$A$241="nvt"</formula>
    </cfRule>
  </conditionalFormatting>
  <conditionalFormatting sqref="B221:F238 B218:C218">
    <cfRule type="expression" dxfId="101" priority="13">
      <formula>$A$218="nvt"</formula>
    </cfRule>
  </conditionalFormatting>
  <conditionalFormatting sqref="B166:I176">
    <cfRule type="expression" dxfId="100" priority="10">
      <formula>$A$163="nvt"</formula>
    </cfRule>
  </conditionalFormatting>
  <conditionalFormatting sqref="B182:I200">
    <cfRule type="expression" dxfId="99" priority="8">
      <formula>$A$179="nvt"</formula>
    </cfRule>
  </conditionalFormatting>
  <conditionalFormatting sqref="B206:I215">
    <cfRule type="expression" dxfId="98" priority="23">
      <formula>$A$203="nvt"</formula>
    </cfRule>
  </conditionalFormatting>
  <conditionalFormatting sqref="C275">
    <cfRule type="cellIs" dxfId="97" priority="21" operator="notEqual">
      <formula>"JA"</formula>
    </cfRule>
  </conditionalFormatting>
  <conditionalFormatting sqref="D271">
    <cfRule type="expression" dxfId="96" priority="11">
      <formula>C275&lt;&gt;"JA"</formula>
    </cfRule>
  </conditionalFormatting>
  <conditionalFormatting sqref="G221:G238">
    <cfRule type="expression" dxfId="95" priority="4">
      <formula>$A$218="nvt"</formula>
    </cfRule>
  </conditionalFormatting>
  <conditionalFormatting sqref="H221:I237">
    <cfRule type="expression" dxfId="94" priority="2">
      <formula>$A$179="nvt"</formula>
    </cfRule>
  </conditionalFormatting>
  <conditionalFormatting sqref="H238:I238">
    <cfRule type="expression" dxfId="93" priority="3">
      <formula>$A$218="nvt"</formula>
    </cfRule>
  </conditionalFormatting>
  <conditionalFormatting sqref="I221:J237">
    <cfRule type="expression" dxfId="92" priority="1" stopIfTrue="1">
      <formula>$A$16=0</formula>
    </cfRule>
  </conditionalFormatting>
  <dataValidations count="4">
    <dataValidation type="list" allowBlank="1" showInputMessage="1" showErrorMessage="1" sqref="B222:B237 B37:B76 B183:B199 B167:B175 B84:B98 B207:B214 B123:B142 B150:B159" xr:uid="{FB1B1477-0671-4EFE-8214-78CF4DE4BC66}">
      <formula1>K_Werkpakket</formula1>
    </dataValidation>
    <dataValidation type="list" allowBlank="1" showInputMessage="1" showErrorMessage="1" sqref="C6" xr:uid="{C75BEBC7-6876-43F4-8E42-42A61FDFCACE}">
      <formula1>K_Type</formula1>
    </dataValidation>
    <dataValidation type="list" allowBlank="1" showInputMessage="1" showErrorMessage="1" sqref="C7" xr:uid="{F828B4D3-0323-4E79-9409-4F5D197BC678}">
      <formula1>K_Omvang</formula1>
    </dataValidation>
    <dataValidation type="list" allowBlank="1" showInputMessage="1" showErrorMessage="1" sqref="C202" xr:uid="{78B95D4E-4D44-47E5-93BB-F5D6336153E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AFD9-1F0E-411A-9D78-530E1E18E9E3}">
  <sheetPr>
    <tabColor rgb="FF92D050"/>
    <pageSetUpPr fitToPage="1"/>
  </sheetPr>
  <dimension ref="A1:L773"/>
  <sheetViews>
    <sheetView showGridLines="0" topLeftCell="B1" workbookViewId="0">
      <selection activeCell="I16" sqref="I1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182</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91"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90" priority="9" stopIfTrue="1">
      <formula>$A$16=0</formula>
    </cfRule>
  </conditionalFormatting>
  <conditionalFormatting sqref="B29:C29">
    <cfRule type="expression" dxfId="89" priority="24">
      <formula>LEFT($C$29,3)="Let"</formula>
    </cfRule>
  </conditionalFormatting>
  <conditionalFormatting sqref="B33:C33 B36:G77">
    <cfRule type="expression" dxfId="88" priority="19">
      <formula>$A$33="nvt"</formula>
    </cfRule>
  </conditionalFormatting>
  <conditionalFormatting sqref="B80:C80 B83:G99">
    <cfRule type="expression" dxfId="87" priority="20">
      <formula>$A$80="nvt"</formula>
    </cfRule>
  </conditionalFormatting>
  <conditionalFormatting sqref="B119:C119 B122:E143">
    <cfRule type="expression" dxfId="86" priority="17">
      <formula>$A$119="nvt"</formula>
    </cfRule>
  </conditionalFormatting>
  <conditionalFormatting sqref="B146:C146 B149:E160">
    <cfRule type="expression" dxfId="85" priority="5">
      <formula>$A$146="nvt"</formula>
    </cfRule>
  </conditionalFormatting>
  <conditionalFormatting sqref="B163:C163">
    <cfRule type="expression" dxfId="84" priority="16">
      <formula>$A$163="nvt"</formula>
    </cfRule>
  </conditionalFormatting>
  <conditionalFormatting sqref="B179:C179">
    <cfRule type="expression" dxfId="83" priority="15">
      <formula>$A$179="nvt"</formula>
    </cfRule>
  </conditionalFormatting>
  <conditionalFormatting sqref="B203:C203">
    <cfRule type="expression" dxfId="82" priority="14">
      <formula>$A$203="nvt"</formula>
    </cfRule>
  </conditionalFormatting>
  <conditionalFormatting sqref="B17:D26">
    <cfRule type="expression" dxfId="81" priority="22">
      <formula>$A17=0</formula>
    </cfRule>
  </conditionalFormatting>
  <conditionalFormatting sqref="B102:D102 B105:C116">
    <cfRule type="expression" dxfId="80" priority="18">
      <formula>$A$102="nvt"</formula>
    </cfRule>
  </conditionalFormatting>
  <conditionalFormatting sqref="B241:D241 B244:C255">
    <cfRule type="expression" dxfId="79" priority="12">
      <formula>$A$241="nvt"</formula>
    </cfRule>
  </conditionalFormatting>
  <conditionalFormatting sqref="B221:F238 B218:C218">
    <cfRule type="expression" dxfId="78" priority="13">
      <formula>$A$218="nvt"</formula>
    </cfRule>
  </conditionalFormatting>
  <conditionalFormatting sqref="B166:I176">
    <cfRule type="expression" dxfId="77" priority="10">
      <formula>$A$163="nvt"</formula>
    </cfRule>
  </conditionalFormatting>
  <conditionalFormatting sqref="B182:I200">
    <cfRule type="expression" dxfId="76" priority="8">
      <formula>$A$179="nvt"</formula>
    </cfRule>
  </conditionalFormatting>
  <conditionalFormatting sqref="B206:I215">
    <cfRule type="expression" dxfId="75" priority="23">
      <formula>$A$203="nvt"</formula>
    </cfRule>
  </conditionalFormatting>
  <conditionalFormatting sqref="C275">
    <cfRule type="cellIs" dxfId="74" priority="21" operator="notEqual">
      <formula>"JA"</formula>
    </cfRule>
  </conditionalFormatting>
  <conditionalFormatting sqref="D271">
    <cfRule type="expression" dxfId="73" priority="11">
      <formula>C275&lt;&gt;"JA"</formula>
    </cfRule>
  </conditionalFormatting>
  <conditionalFormatting sqref="G221:G238">
    <cfRule type="expression" dxfId="72" priority="4">
      <formula>$A$218="nvt"</formula>
    </cfRule>
  </conditionalFormatting>
  <conditionalFormatting sqref="H221:I237">
    <cfRule type="expression" dxfId="71" priority="2">
      <formula>$A$179="nvt"</formula>
    </cfRule>
  </conditionalFormatting>
  <conditionalFormatting sqref="H238:I238">
    <cfRule type="expression" dxfId="70" priority="3">
      <formula>$A$218="nvt"</formula>
    </cfRule>
  </conditionalFormatting>
  <conditionalFormatting sqref="I221:J237">
    <cfRule type="expression" dxfId="69" priority="1" stopIfTrue="1">
      <formula>$A$16=0</formula>
    </cfRule>
  </conditionalFormatting>
  <dataValidations count="4">
    <dataValidation type="list" allowBlank="1" showInputMessage="1" showErrorMessage="1" sqref="C202" xr:uid="{D3795E56-2F2D-4DE8-9410-4D4584376E40}">
      <formula1>#REF!</formula1>
    </dataValidation>
    <dataValidation type="list" allowBlank="1" showInputMessage="1" showErrorMessage="1" sqref="C7" xr:uid="{855EB824-C2C2-4B34-A157-C7A1F3F847CA}">
      <formula1>K_Omvang</formula1>
    </dataValidation>
    <dataValidation type="list" allowBlank="1" showInputMessage="1" showErrorMessage="1" sqref="C6" xr:uid="{1F5CDCE1-415D-486E-9E0B-919BA2AC4B1D}">
      <formula1>K_Type</formula1>
    </dataValidation>
    <dataValidation type="list" allowBlank="1" showInputMessage="1" showErrorMessage="1" sqref="B222:B237 B37:B76 B183:B199 B167:B175 B84:B98 B207:B214 B150:B159 B123:B142" xr:uid="{94E89DB5-69AA-4C45-B6F2-0D5A255401A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AAEF-3150-4FF1-B097-B748F1D50B88}">
  <sheetPr>
    <tabColor rgb="FF92D050"/>
    <pageSetUpPr fitToPage="1"/>
  </sheetPr>
  <dimension ref="A1:L773"/>
  <sheetViews>
    <sheetView showGridLines="0" workbookViewId="0">
      <selection activeCell="H16" sqref="H1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183</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68"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67" priority="9" stopIfTrue="1">
      <formula>$A$16=0</formula>
    </cfRule>
  </conditionalFormatting>
  <conditionalFormatting sqref="B29:C29">
    <cfRule type="expression" dxfId="66" priority="24">
      <formula>LEFT($C$29,3)="Let"</formula>
    </cfRule>
  </conditionalFormatting>
  <conditionalFormatting sqref="B33:C33 B36:G77">
    <cfRule type="expression" dxfId="65" priority="19">
      <formula>$A$33="nvt"</formula>
    </cfRule>
  </conditionalFormatting>
  <conditionalFormatting sqref="B80:C80 B83:G99">
    <cfRule type="expression" dxfId="64" priority="20">
      <formula>$A$80="nvt"</formula>
    </cfRule>
  </conditionalFormatting>
  <conditionalFormatting sqref="B119:C119 B122:E143">
    <cfRule type="expression" dxfId="63" priority="17">
      <formula>$A$119="nvt"</formula>
    </cfRule>
  </conditionalFormatting>
  <conditionalFormatting sqref="B146:C146 B149:E160">
    <cfRule type="expression" dxfId="62" priority="5">
      <formula>$A$146="nvt"</formula>
    </cfRule>
  </conditionalFormatting>
  <conditionalFormatting sqref="B163:C163">
    <cfRule type="expression" dxfId="61" priority="16">
      <formula>$A$163="nvt"</formula>
    </cfRule>
  </conditionalFormatting>
  <conditionalFormatting sqref="B179:C179">
    <cfRule type="expression" dxfId="60" priority="15">
      <formula>$A$179="nvt"</formula>
    </cfRule>
  </conditionalFormatting>
  <conditionalFormatting sqref="B203:C203">
    <cfRule type="expression" dxfId="59" priority="14">
      <formula>$A$203="nvt"</formula>
    </cfRule>
  </conditionalFormatting>
  <conditionalFormatting sqref="B17:D26">
    <cfRule type="expression" dxfId="58" priority="22">
      <formula>$A17=0</formula>
    </cfRule>
  </conditionalFormatting>
  <conditionalFormatting sqref="B102:D102 B105:C116">
    <cfRule type="expression" dxfId="57" priority="18">
      <formula>$A$102="nvt"</formula>
    </cfRule>
  </conditionalFormatting>
  <conditionalFormatting sqref="B241:D241 B244:C255">
    <cfRule type="expression" dxfId="56" priority="12">
      <formula>$A$241="nvt"</formula>
    </cfRule>
  </conditionalFormatting>
  <conditionalFormatting sqref="B221:F238 B218:C218">
    <cfRule type="expression" dxfId="55" priority="13">
      <formula>$A$218="nvt"</formula>
    </cfRule>
  </conditionalFormatting>
  <conditionalFormatting sqref="B166:I176">
    <cfRule type="expression" dxfId="54" priority="10">
      <formula>$A$163="nvt"</formula>
    </cfRule>
  </conditionalFormatting>
  <conditionalFormatting sqref="B182:I200">
    <cfRule type="expression" dxfId="53" priority="8">
      <formula>$A$179="nvt"</formula>
    </cfRule>
  </conditionalFormatting>
  <conditionalFormatting sqref="B206:I215">
    <cfRule type="expression" dxfId="52" priority="23">
      <formula>$A$203="nvt"</formula>
    </cfRule>
  </conditionalFormatting>
  <conditionalFormatting sqref="C275">
    <cfRule type="cellIs" dxfId="51" priority="21" operator="notEqual">
      <formula>"JA"</formula>
    </cfRule>
  </conditionalFormatting>
  <conditionalFormatting sqref="D271">
    <cfRule type="expression" dxfId="50" priority="11">
      <formula>C275&lt;&gt;"JA"</formula>
    </cfRule>
  </conditionalFormatting>
  <conditionalFormatting sqref="G221:G238">
    <cfRule type="expression" dxfId="49" priority="4">
      <formula>$A$218="nvt"</formula>
    </cfRule>
  </conditionalFormatting>
  <conditionalFormatting sqref="H221:I237">
    <cfRule type="expression" dxfId="48" priority="2">
      <formula>$A$179="nvt"</formula>
    </cfRule>
  </conditionalFormatting>
  <conditionalFormatting sqref="H238:I238">
    <cfRule type="expression" dxfId="47" priority="3">
      <formula>$A$218="nvt"</formula>
    </cfRule>
  </conditionalFormatting>
  <conditionalFormatting sqref="I221:J237">
    <cfRule type="expression" dxfId="46" priority="1" stopIfTrue="1">
      <formula>$A$16=0</formula>
    </cfRule>
  </conditionalFormatting>
  <dataValidations count="4">
    <dataValidation type="list" allowBlank="1" showInputMessage="1" showErrorMessage="1" sqref="B222:B237 B37:B76 B183:B199 B167:B175 B84:B98 B207:B214 B150:B159 B123:B142" xr:uid="{F882A9A7-A473-47AF-A48B-FFFDCF91564B}">
      <formula1>K_Werkpakket</formula1>
    </dataValidation>
    <dataValidation type="list" allowBlank="1" showInputMessage="1" showErrorMessage="1" sqref="C6" xr:uid="{2F6826DB-2DD7-4AC9-A85F-E167DDB25B13}">
      <formula1>K_Type</formula1>
    </dataValidation>
    <dataValidation type="list" allowBlank="1" showInputMessage="1" showErrorMessage="1" sqref="C7" xr:uid="{30DE31B4-7F18-42EA-B3C6-491EE2F2A946}">
      <formula1>K_Omvang</formula1>
    </dataValidation>
    <dataValidation type="list" allowBlank="1" showInputMessage="1" showErrorMessage="1" sqref="C202" xr:uid="{19EF0BDF-1432-41E2-994D-3CAEF5B1D0C5}">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1FCC-35CD-4C8B-AED2-7C1D1034D75A}">
  <sheetPr>
    <tabColor rgb="FF92D050"/>
    <pageSetUpPr fitToPage="1"/>
  </sheetPr>
  <dimension ref="A1:L773"/>
  <sheetViews>
    <sheetView showGridLines="0" workbookViewId="0">
      <selection activeCell="J14" sqref="J14"/>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184</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45"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44" priority="9" stopIfTrue="1">
      <formula>$A$16=0</formula>
    </cfRule>
  </conditionalFormatting>
  <conditionalFormatting sqref="B29:C29">
    <cfRule type="expression" dxfId="43" priority="24">
      <formula>LEFT($C$29,3)="Let"</formula>
    </cfRule>
  </conditionalFormatting>
  <conditionalFormatting sqref="B33:C33 B36:G77">
    <cfRule type="expression" dxfId="42" priority="19">
      <formula>$A$33="nvt"</formula>
    </cfRule>
  </conditionalFormatting>
  <conditionalFormatting sqref="B80:C80 B83:G99">
    <cfRule type="expression" dxfId="41" priority="20">
      <formula>$A$80="nvt"</formula>
    </cfRule>
  </conditionalFormatting>
  <conditionalFormatting sqref="B119:C119 B122:E143">
    <cfRule type="expression" dxfId="40" priority="17">
      <formula>$A$119="nvt"</formula>
    </cfRule>
  </conditionalFormatting>
  <conditionalFormatting sqref="B146:C146 B149:E160">
    <cfRule type="expression" dxfId="39" priority="5">
      <formula>$A$146="nvt"</formula>
    </cfRule>
  </conditionalFormatting>
  <conditionalFormatting sqref="B163:C163">
    <cfRule type="expression" dxfId="38" priority="16">
      <formula>$A$163="nvt"</formula>
    </cfRule>
  </conditionalFormatting>
  <conditionalFormatting sqref="B179:C179">
    <cfRule type="expression" dxfId="37" priority="15">
      <formula>$A$179="nvt"</formula>
    </cfRule>
  </conditionalFormatting>
  <conditionalFormatting sqref="B203:C203">
    <cfRule type="expression" dxfId="36" priority="14">
      <formula>$A$203="nvt"</formula>
    </cfRule>
  </conditionalFormatting>
  <conditionalFormatting sqref="B17:D26">
    <cfRule type="expression" dxfId="35" priority="22">
      <formula>$A17=0</formula>
    </cfRule>
  </conditionalFormatting>
  <conditionalFormatting sqref="B102:D102 B105:C116">
    <cfRule type="expression" dxfId="34" priority="18">
      <formula>$A$102="nvt"</formula>
    </cfRule>
  </conditionalFormatting>
  <conditionalFormatting sqref="B241:D241 B244:C255">
    <cfRule type="expression" dxfId="33" priority="12">
      <formula>$A$241="nvt"</formula>
    </cfRule>
  </conditionalFormatting>
  <conditionalFormatting sqref="B221:F238 B218:C218">
    <cfRule type="expression" dxfId="32" priority="13">
      <formula>$A$218="nvt"</formula>
    </cfRule>
  </conditionalFormatting>
  <conditionalFormatting sqref="B166:I176">
    <cfRule type="expression" dxfId="31" priority="10">
      <formula>$A$163="nvt"</formula>
    </cfRule>
  </conditionalFormatting>
  <conditionalFormatting sqref="B182:I200">
    <cfRule type="expression" dxfId="30" priority="8">
      <formula>$A$179="nvt"</formula>
    </cfRule>
  </conditionalFormatting>
  <conditionalFormatting sqref="B206:I215">
    <cfRule type="expression" dxfId="29" priority="23">
      <formula>$A$203="nvt"</formula>
    </cfRule>
  </conditionalFormatting>
  <conditionalFormatting sqref="C275">
    <cfRule type="cellIs" dxfId="28" priority="21" operator="notEqual">
      <formula>"JA"</formula>
    </cfRule>
  </conditionalFormatting>
  <conditionalFormatting sqref="D271">
    <cfRule type="expression" dxfId="27" priority="11">
      <formula>C275&lt;&gt;"JA"</formula>
    </cfRule>
  </conditionalFormatting>
  <conditionalFormatting sqref="G221:G238">
    <cfRule type="expression" dxfId="26" priority="4">
      <formula>$A$218="nvt"</formula>
    </cfRule>
  </conditionalFormatting>
  <conditionalFormatting sqref="H221:I237">
    <cfRule type="expression" dxfId="25" priority="2">
      <formula>$A$179="nvt"</formula>
    </cfRule>
  </conditionalFormatting>
  <conditionalFormatting sqref="H238:I238">
    <cfRule type="expression" dxfId="24" priority="3">
      <formula>$A$218="nvt"</formula>
    </cfRule>
  </conditionalFormatting>
  <conditionalFormatting sqref="I221:J237">
    <cfRule type="expression" dxfId="23" priority="1" stopIfTrue="1">
      <formula>$A$16=0</formula>
    </cfRule>
  </conditionalFormatting>
  <dataValidations count="4">
    <dataValidation type="list" allowBlank="1" showInputMessage="1" showErrorMessage="1" sqref="B222:B237 B37:B76 B183:B199 B167:B175 B84:B98 B207:B214 B150:B159 B123:B142" xr:uid="{AA7934FD-77A8-475A-A7E4-B435D6DFB736}">
      <formula1>K_Werkpakket</formula1>
    </dataValidation>
    <dataValidation type="list" allowBlank="1" showInputMessage="1" showErrorMessage="1" sqref="C6" xr:uid="{B4A8DD68-DFDA-4F40-9077-32EDBFB90BFB}">
      <formula1>K_Type</formula1>
    </dataValidation>
    <dataValidation type="list" allowBlank="1" showInputMessage="1" showErrorMessage="1" sqref="C7" xr:uid="{24F45AC0-961C-4A50-AF15-25E56D034E95}">
      <formula1>K_Omvang</formula1>
    </dataValidation>
    <dataValidation type="list" allowBlank="1" showInputMessage="1" showErrorMessage="1" sqref="C202" xr:uid="{AF8D7570-0840-4D9E-B349-620427691161}">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C390-EAA7-420F-8919-DA7129822D52}">
  <sheetPr>
    <tabColor rgb="FF92D050"/>
    <pageSetUpPr fitToPage="1"/>
  </sheetPr>
  <dimension ref="A1:L773"/>
  <sheetViews>
    <sheetView showGridLines="0" workbookViewId="0">
      <selection activeCell="C16" sqref="C1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185</v>
      </c>
      <c r="C2" s="237"/>
      <c r="D2" s="237"/>
      <c r="E2" s="237"/>
      <c r="I2" s="41" t="s">
        <v>28</v>
      </c>
    </row>
    <row r="3" spans="1:9" x14ac:dyDescent="0.3">
      <c r="B3" s="22"/>
      <c r="C3" s="23"/>
      <c r="D3" s="23"/>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22"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21" priority="9" stopIfTrue="1">
      <formula>$A$16=0</formula>
    </cfRule>
  </conditionalFormatting>
  <conditionalFormatting sqref="B29:C29">
    <cfRule type="expression" dxfId="20" priority="24">
      <formula>LEFT($C$29,3)="Let"</formula>
    </cfRule>
  </conditionalFormatting>
  <conditionalFormatting sqref="B33:C33 B36:G77">
    <cfRule type="expression" dxfId="19" priority="19">
      <formula>$A$33="nvt"</formula>
    </cfRule>
  </conditionalFormatting>
  <conditionalFormatting sqref="B80:C80 B83:G99">
    <cfRule type="expression" dxfId="18" priority="20">
      <formula>$A$80="nvt"</formula>
    </cfRule>
  </conditionalFormatting>
  <conditionalFormatting sqref="B119:C119 B122:E143">
    <cfRule type="expression" dxfId="17" priority="17">
      <formula>$A$119="nvt"</formula>
    </cfRule>
  </conditionalFormatting>
  <conditionalFormatting sqref="B146:C146 B149:E160">
    <cfRule type="expression" dxfId="16" priority="5">
      <formula>$A$146="nvt"</formula>
    </cfRule>
  </conditionalFormatting>
  <conditionalFormatting sqref="B163:C163">
    <cfRule type="expression" dxfId="15" priority="16">
      <formula>$A$163="nvt"</formula>
    </cfRule>
  </conditionalFormatting>
  <conditionalFormatting sqref="B179:C179">
    <cfRule type="expression" dxfId="14" priority="15">
      <formula>$A$179="nvt"</formula>
    </cfRule>
  </conditionalFormatting>
  <conditionalFormatting sqref="B203:C203">
    <cfRule type="expression" dxfId="13" priority="14">
      <formula>$A$203="nvt"</formula>
    </cfRule>
  </conditionalFormatting>
  <conditionalFormatting sqref="B17:D26">
    <cfRule type="expression" dxfId="12" priority="22">
      <formula>$A17=0</formula>
    </cfRule>
  </conditionalFormatting>
  <conditionalFormatting sqref="B102:D102 B105:C116">
    <cfRule type="expression" dxfId="11" priority="18">
      <formula>$A$102="nvt"</formula>
    </cfRule>
  </conditionalFormatting>
  <conditionalFormatting sqref="B241:D241 B244:C255">
    <cfRule type="expression" dxfId="10" priority="12">
      <formula>$A$241="nvt"</formula>
    </cfRule>
  </conditionalFormatting>
  <conditionalFormatting sqref="B221:F238 B218:C218">
    <cfRule type="expression" dxfId="9" priority="13">
      <formula>$A$218="nvt"</formula>
    </cfRule>
  </conditionalFormatting>
  <conditionalFormatting sqref="B166:I176">
    <cfRule type="expression" dxfId="8" priority="10">
      <formula>$A$163="nvt"</formula>
    </cfRule>
  </conditionalFormatting>
  <conditionalFormatting sqref="B182:I200">
    <cfRule type="expression" dxfId="7" priority="8">
      <formula>$A$179="nvt"</formula>
    </cfRule>
  </conditionalFormatting>
  <conditionalFormatting sqref="B206:I215">
    <cfRule type="expression" dxfId="6" priority="23">
      <formula>$A$203="nvt"</formula>
    </cfRule>
  </conditionalFormatting>
  <conditionalFormatting sqref="C275">
    <cfRule type="cellIs" dxfId="5" priority="21" operator="notEqual">
      <formula>"JA"</formula>
    </cfRule>
  </conditionalFormatting>
  <conditionalFormatting sqref="D271">
    <cfRule type="expression" dxfId="4" priority="11">
      <formula>C275&lt;&gt;"JA"</formula>
    </cfRule>
  </conditionalFormatting>
  <conditionalFormatting sqref="G221:G238">
    <cfRule type="expression" dxfId="3" priority="4">
      <formula>$A$218="nvt"</formula>
    </cfRule>
  </conditionalFormatting>
  <conditionalFormatting sqref="H221:I237">
    <cfRule type="expression" dxfId="2" priority="2">
      <formula>$A$179="nvt"</formula>
    </cfRule>
  </conditionalFormatting>
  <conditionalFormatting sqref="H238:I238">
    <cfRule type="expression" dxfId="1" priority="3">
      <formula>$A$218="nvt"</formula>
    </cfRule>
  </conditionalFormatting>
  <conditionalFormatting sqref="I221:J237">
    <cfRule type="expression" dxfId="0" priority="1" stopIfTrue="1">
      <formula>$A$16=0</formula>
    </cfRule>
  </conditionalFormatting>
  <dataValidations count="4">
    <dataValidation type="list" allowBlank="1" showInputMessage="1" showErrorMessage="1" sqref="C202" xr:uid="{A57231F2-2837-4288-BE99-7273E3D8265B}">
      <formula1>#REF!</formula1>
    </dataValidation>
    <dataValidation type="list" allowBlank="1" showInputMessage="1" showErrorMessage="1" sqref="C7" xr:uid="{8B828FF5-A84C-450C-90B2-3178B89D31C8}">
      <formula1>K_Omvang</formula1>
    </dataValidation>
    <dataValidation type="list" allowBlank="1" showInputMessage="1" showErrorMessage="1" sqref="C6" xr:uid="{29F4731C-93DF-4F83-9A11-CF2154043A8F}">
      <formula1>K_Type</formula1>
    </dataValidation>
    <dataValidation type="list" allowBlank="1" showInputMessage="1" showErrorMessage="1" sqref="B222:B237 B37:B76 B183:B199 B167:B175 B84:B98 B207:B214 B150:B159 B123:B142" xr:uid="{803F921C-5C0F-49DD-BA5F-6C61E6E1EE76}">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codeName="Sheet26">
    <tabColor rgb="FF002060"/>
  </sheetPr>
  <dimension ref="A1:V20"/>
  <sheetViews>
    <sheetView showGridLines="0" workbookViewId="0">
      <selection activeCell="H29" sqref="H29"/>
    </sheetView>
  </sheetViews>
  <sheetFormatPr defaultColWidth="8.85546875" defaultRowHeight="15" x14ac:dyDescent="0.25"/>
  <cols>
    <col min="1" max="1" width="49.28515625" bestFit="1" customWidth="1"/>
    <col min="2" max="2" width="5.7109375" customWidth="1"/>
    <col min="3" max="3" width="20.7109375" customWidth="1"/>
    <col min="4" max="4" width="6.42578125" customWidth="1"/>
    <col min="5" max="5" width="28.42578125" bestFit="1" customWidth="1"/>
    <col min="7" max="7" width="46.28515625" bestFit="1" customWidth="1"/>
    <col min="8" max="8" width="52.140625" customWidth="1"/>
    <col min="9" max="10" width="7.42578125" customWidth="1"/>
    <col min="11" max="11" width="23.85546875" customWidth="1"/>
    <col min="12" max="12" width="24.42578125" customWidth="1"/>
    <col min="13" max="13" width="25.42578125" customWidth="1"/>
    <col min="14" max="14" width="21.42578125" customWidth="1"/>
    <col min="15" max="15" width="23.85546875" bestFit="1" customWidth="1"/>
    <col min="16" max="16" width="27.140625" customWidth="1"/>
    <col min="18" max="18" width="88.140625" bestFit="1" customWidth="1"/>
    <col min="19" max="19" width="46" customWidth="1"/>
    <col min="20" max="20" width="8.28515625" bestFit="1" customWidth="1"/>
    <col min="21" max="21" width="16.42578125" customWidth="1"/>
    <col min="22" max="22" width="30.42578125" bestFit="1" customWidth="1"/>
  </cols>
  <sheetData>
    <row r="1" spans="1:22" x14ac:dyDescent="0.25">
      <c r="A1" t="s">
        <v>21</v>
      </c>
      <c r="C1" t="s">
        <v>51</v>
      </c>
      <c r="E1" t="s">
        <v>71</v>
      </c>
      <c r="G1" t="s">
        <v>48</v>
      </c>
      <c r="H1" t="s">
        <v>32</v>
      </c>
      <c r="I1" t="s">
        <v>83</v>
      </c>
      <c r="K1" t="s">
        <v>73</v>
      </c>
      <c r="L1" t="s">
        <v>75</v>
      </c>
      <c r="M1" t="s">
        <v>74</v>
      </c>
      <c r="N1" t="s">
        <v>76</v>
      </c>
      <c r="O1" t="s">
        <v>77</v>
      </c>
      <c r="P1" t="s">
        <v>78</v>
      </c>
      <c r="R1" t="s">
        <v>66</v>
      </c>
      <c r="S1" t="s">
        <v>72</v>
      </c>
      <c r="T1" t="s">
        <v>79</v>
      </c>
      <c r="V1" t="s">
        <v>60</v>
      </c>
    </row>
    <row r="2" spans="1:22" ht="15.75" x14ac:dyDescent="0.3">
      <c r="A2" t="s">
        <v>106</v>
      </c>
      <c r="C2" t="s">
        <v>52</v>
      </c>
      <c r="E2" t="s">
        <v>99</v>
      </c>
      <c r="G2" s="223" t="s">
        <v>136</v>
      </c>
      <c r="H2" t="s">
        <v>164</v>
      </c>
      <c r="I2">
        <v>1</v>
      </c>
      <c r="K2" s="153" t="str">
        <f>Alle_Kostensoorten[[#This Row],[Kostensoorten]]</f>
        <v>Loonkosten plus vast % (44,2% + 15%)</v>
      </c>
      <c r="L2" s="153" t="str">
        <f>Alle_Kostensoorten[[#This Row],[Kostensoorten]]</f>
        <v>Loonkosten plus vast % (44,2% + 15%)</v>
      </c>
      <c r="M2" s="1"/>
      <c r="N2" s="1"/>
      <c r="O2" s="1"/>
      <c r="P2" s="1"/>
      <c r="R2" t="s">
        <v>150</v>
      </c>
      <c r="S2"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1: Subsidiabele kosten zonder vereenvoudigde kostenoptie'.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2" s="108" t="s">
        <v>73</v>
      </c>
      <c r="V2" s="156" t="str">
        <f>IF(AND(Projectinformatie!B10="",Projectinformatie!C10="")," ",CONCATENATE(Projectinformatie!B10," - ",Projectinformatie!C10))</f>
        <v xml:space="preserve"> </v>
      </c>
    </row>
    <row r="3" spans="1:22" ht="15.75" x14ac:dyDescent="0.3">
      <c r="A3" t="s">
        <v>107</v>
      </c>
      <c r="C3" t="s">
        <v>47</v>
      </c>
      <c r="E3" t="s">
        <v>100</v>
      </c>
      <c r="G3" s="223" t="s">
        <v>137</v>
      </c>
      <c r="H3" t="s">
        <v>164</v>
      </c>
      <c r="I3">
        <v>2</v>
      </c>
      <c r="K3" s="153"/>
      <c r="L3" s="153"/>
      <c r="M3" s="153" t="str">
        <f>Alle_Kostensoorten[[#This Row],[Kostensoorten]]</f>
        <v>Loonkosten plus vast % (44,2%)</v>
      </c>
      <c r="N3" s="153" t="str">
        <f>Alle_Kostensoorten[[#This Row],[Kostensoorten]]</f>
        <v>Loonkosten plus vast % (44,2%)</v>
      </c>
      <c r="O3" s="1"/>
      <c r="P3" s="1"/>
      <c r="R3" t="s">
        <v>151</v>
      </c>
      <c r="S3"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2: Subsidiabele kosten met vereenvoudigde kostenoptie voor overige 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3" s="108" t="s">
        <v>74</v>
      </c>
      <c r="V3" s="156" t="str">
        <f>IF(AND(Projectinformatie!B11="",Projectinformatie!C11="")," ",CONCATENATE(Projectinformatie!B11," - ",Projectinformatie!C11))</f>
        <v xml:space="preserve"> </v>
      </c>
    </row>
    <row r="4" spans="1:22" ht="15.75" x14ac:dyDescent="0.3">
      <c r="A4" t="s">
        <v>108</v>
      </c>
      <c r="C4" t="s">
        <v>53</v>
      </c>
      <c r="E4" t="s">
        <v>101</v>
      </c>
      <c r="G4" s="223" t="s">
        <v>138</v>
      </c>
      <c r="H4" t="s">
        <v>159</v>
      </c>
      <c r="I4">
        <v>3</v>
      </c>
      <c r="K4" s="1"/>
      <c r="L4" s="153"/>
      <c r="M4" s="1"/>
      <c r="N4" s="1"/>
      <c r="O4" s="153" t="str">
        <f>Alle_Kostensoorten[[#This Row],[Kostensoorten]]</f>
        <v>Forfait van 23% voor loonkosten en eigen arbeid</v>
      </c>
      <c r="P4" s="153" t="str">
        <f>Alle_Kostensoorten[[#This Row],[Kostensoorten]]</f>
        <v>Forfait van 23% voor loonkosten en eigen arbeid</v>
      </c>
      <c r="R4" t="s">
        <v>152</v>
      </c>
      <c r="S4"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3: Subsidiabele kosten met vereenvoudigde kostenoptie voor arbeidskosten'.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4" s="108" t="s">
        <v>77</v>
      </c>
      <c r="V4" s="156" t="str">
        <f>IF(AND(Projectinformatie!B12="",Projectinformatie!C12="")," ",CONCATENATE(Projectinformatie!B12," - ",Projectinformatie!C12))</f>
        <v xml:space="preserve"> </v>
      </c>
    </row>
    <row r="5" spans="1:22" x14ac:dyDescent="0.25">
      <c r="A5" t="s">
        <v>65</v>
      </c>
      <c r="C5" t="s">
        <v>54</v>
      </c>
      <c r="E5" t="s">
        <v>98</v>
      </c>
      <c r="G5" t="s">
        <v>153</v>
      </c>
      <c r="H5" t="s">
        <v>164</v>
      </c>
      <c r="I5">
        <v>4</v>
      </c>
      <c r="K5" s="155" t="str">
        <f>Alle_Kostensoorten[[#This Row],[Kostensoorten]]</f>
        <v>Vast uurtarief eigen arbeid - € 50</v>
      </c>
      <c r="L5" s="155" t="str">
        <f>Alle_Kostensoorten[[#This Row],[Kostensoorten]]</f>
        <v>Vast uurtarief eigen arbeid - € 50</v>
      </c>
      <c r="M5" s="155"/>
      <c r="N5" s="155"/>
      <c r="V5" s="156" t="str">
        <f>IF(AND(Projectinformatie!B13="",Projectinformatie!C13="")," ",CONCATENATE(Projectinformatie!B13," - ",Projectinformatie!C13))</f>
        <v xml:space="preserve"> </v>
      </c>
    </row>
    <row r="6" spans="1:22" x14ac:dyDescent="0.25">
      <c r="A6" t="s">
        <v>109</v>
      </c>
      <c r="C6" t="s">
        <v>124</v>
      </c>
      <c r="G6" t="s">
        <v>154</v>
      </c>
      <c r="H6" t="s">
        <v>164</v>
      </c>
      <c r="I6">
        <v>5</v>
      </c>
      <c r="K6" s="155"/>
      <c r="L6" s="155"/>
      <c r="M6" s="155" t="str">
        <f>Alle_Kostensoorten[[#This Row],[Kostensoorten]]</f>
        <v>Vast uurtarief eigen arbeid - € 43</v>
      </c>
      <c r="N6" s="155" t="str">
        <f>Alle_Kostensoorten[[#This Row],[Kostensoorten]]</f>
        <v>Vast uurtarief eigen arbeid - € 43</v>
      </c>
      <c r="V6" s="156" t="str">
        <f>IF(AND(Projectinformatie!B14="",Projectinformatie!C14="")," ",CONCATENATE(Projectinformatie!B14," - ",Projectinformatie!C14))</f>
        <v xml:space="preserve"> </v>
      </c>
    </row>
    <row r="7" spans="1:22" x14ac:dyDescent="0.25">
      <c r="A7" t="s">
        <v>110</v>
      </c>
      <c r="G7" t="s">
        <v>24</v>
      </c>
      <c r="H7" t="s">
        <v>84</v>
      </c>
      <c r="I7">
        <v>6</v>
      </c>
      <c r="K7" s="155"/>
      <c r="L7" s="155" t="str">
        <f>Alle_Kostensoorten[[#This Row],[Kostensoorten]]</f>
        <v>IKS voor kennisinstellingen</v>
      </c>
      <c r="M7" s="155"/>
      <c r="N7" s="155" t="str">
        <f>Alle_Kostensoorten[[#This Row],[Kostensoorten]]</f>
        <v>IKS voor kennisinstellingen</v>
      </c>
      <c r="V7" s="156" t="str">
        <f>IF(AND(Projectinformatie!B15="",Projectinformatie!C15="")," ",CONCATENATE(Projectinformatie!B15," - ",Projectinformatie!C15))</f>
        <v xml:space="preserve"> </v>
      </c>
    </row>
    <row r="8" spans="1:22" x14ac:dyDescent="0.25">
      <c r="A8" t="s">
        <v>111</v>
      </c>
      <c r="G8" t="s">
        <v>25</v>
      </c>
      <c r="H8" t="s">
        <v>164</v>
      </c>
      <c r="I8">
        <v>7</v>
      </c>
      <c r="K8" s="155" t="str">
        <f>Alle_Kostensoorten[[#This Row],[Kostensoorten]]</f>
        <v>Bijdragen in natura</v>
      </c>
      <c r="L8" s="155" t="str">
        <f>Alle_Kostensoorten[[#This Row],[Kostensoorten]]</f>
        <v>Bijdragen in natura</v>
      </c>
      <c r="M8" s="155"/>
      <c r="N8" s="155"/>
      <c r="O8" s="155" t="str">
        <f>Alle_Kostensoorten[[#This Row],[Kostensoorten]]</f>
        <v>Bijdragen in natura</v>
      </c>
      <c r="P8" s="155" t="str">
        <f>Alle_Kostensoorten[[#This Row],[Kostensoorten]]</f>
        <v>Bijdragen in natura</v>
      </c>
      <c r="V8" s="156" t="str">
        <f>IF(AND(Projectinformatie!B16="",Projectinformatie!C16="")," ",CONCATENATE(Projectinformatie!B16," - ",Projectinformatie!C16))</f>
        <v xml:space="preserve"> </v>
      </c>
    </row>
    <row r="9" spans="1:22" x14ac:dyDescent="0.25">
      <c r="A9" t="s">
        <v>118</v>
      </c>
      <c r="G9" t="s">
        <v>22</v>
      </c>
      <c r="H9" t="s">
        <v>164</v>
      </c>
      <c r="I9">
        <v>8</v>
      </c>
      <c r="K9" s="155" t="str">
        <f>Alle_Kostensoorten[[#This Row],[Kostensoorten]]</f>
        <v>Afschrijvingskosten</v>
      </c>
      <c r="L9" s="155" t="str">
        <f>Alle_Kostensoorten[[#This Row],[Kostensoorten]]</f>
        <v>Afschrijvingskosten</v>
      </c>
      <c r="M9" s="155"/>
      <c r="N9" s="155"/>
      <c r="O9" s="155" t="str">
        <f>Alle_Kostensoorten[[#This Row],[Kostensoorten]]</f>
        <v>Afschrijvingskosten</v>
      </c>
      <c r="P9" s="155" t="str">
        <f>Alle_Kostensoorten[[#This Row],[Kostensoorten]]</f>
        <v>Afschrijvingskosten</v>
      </c>
      <c r="V9" s="156" t="str">
        <f>IF(AND(Projectinformatie!B17="",Projectinformatie!C17="")," ",CONCATENATE(Projectinformatie!B17," - ",Projectinformatie!C17))</f>
        <v xml:space="preserve"> </v>
      </c>
    </row>
    <row r="10" spans="1:22" x14ac:dyDescent="0.25">
      <c r="A10" t="s">
        <v>50</v>
      </c>
      <c r="G10" t="s">
        <v>31</v>
      </c>
      <c r="H10" t="s">
        <v>164</v>
      </c>
      <c r="I10">
        <v>9</v>
      </c>
      <c r="K10" s="155" t="str">
        <f>Alle_Kostensoorten[[#This Row],[Kostensoorten]]</f>
        <v>Overige kosten</v>
      </c>
      <c r="L10" s="155" t="str">
        <f>Alle_Kostensoorten[[#This Row],[Kostensoorten]]</f>
        <v>Overige kosten</v>
      </c>
      <c r="O10" s="155" t="str">
        <f>Alle_Kostensoorten[[#This Row],[Kostensoorten]]</f>
        <v>Overige kosten</v>
      </c>
      <c r="P10" s="155" t="str">
        <f>Alle_Kostensoorten[[#This Row],[Kostensoorten]]</f>
        <v>Overige kosten</v>
      </c>
      <c r="V10" s="156" t="str">
        <f>IF(AND(Projectinformatie!B18="",Projectinformatie!C18="")," ",CONCATENATE(Projectinformatie!B18," - ",Projectinformatie!C18))</f>
        <v xml:space="preserve"> </v>
      </c>
    </row>
    <row r="11" spans="1:22" x14ac:dyDescent="0.25">
      <c r="A11" t="s">
        <v>112</v>
      </c>
      <c r="G11" s="223" t="s">
        <v>160</v>
      </c>
      <c r="H11" t="s">
        <v>161</v>
      </c>
      <c r="I11">
        <v>10</v>
      </c>
      <c r="M11" s="155" t="str">
        <f>Alle_Kostensoorten[[#This Row],[Kostensoorten]]</f>
        <v>Forfait 40% voor overige kosten</v>
      </c>
      <c r="N11" s="155" t="str">
        <f>Alle_Kostensoorten[[#This Row],[Kostensoorten]]</f>
        <v>Forfait 40% voor overige kosten</v>
      </c>
      <c r="O11" s="155"/>
      <c r="P11" s="155"/>
      <c r="V11" s="156" t="str">
        <f>IF(AND(Projectinformatie!B19="",Projectinformatie!C19="")," ",CONCATENATE(Projectinformatie!B19," - ",Projectinformatie!C19))</f>
        <v xml:space="preserve"> </v>
      </c>
    </row>
    <row r="12" spans="1:22" x14ac:dyDescent="0.25">
      <c r="A12" t="s">
        <v>113</v>
      </c>
      <c r="G12" t="s">
        <v>61</v>
      </c>
      <c r="H12" t="s">
        <v>93</v>
      </c>
      <c r="I12">
        <v>11</v>
      </c>
    </row>
    <row r="13" spans="1:22" x14ac:dyDescent="0.25">
      <c r="A13" t="s">
        <v>114</v>
      </c>
    </row>
    <row r="14" spans="1:22" x14ac:dyDescent="0.25">
      <c r="A14" t="s">
        <v>119</v>
      </c>
    </row>
    <row r="15" spans="1:22" x14ac:dyDescent="0.25">
      <c r="A15" t="s">
        <v>49</v>
      </c>
    </row>
    <row r="16" spans="1:22" x14ac:dyDescent="0.25">
      <c r="A16" t="s">
        <v>115</v>
      </c>
    </row>
    <row r="17" spans="1:1" x14ac:dyDescent="0.25">
      <c r="A17" t="s">
        <v>64</v>
      </c>
    </row>
    <row r="18" spans="1:1" x14ac:dyDescent="0.25">
      <c r="A18" t="s">
        <v>120</v>
      </c>
    </row>
    <row r="19" spans="1:1" x14ac:dyDescent="0.25">
      <c r="A19" s="152" t="s">
        <v>122</v>
      </c>
    </row>
    <row r="20" spans="1:1" x14ac:dyDescent="0.25">
      <c r="A20" t="s">
        <v>121</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codeName="Sheet2">
    <tabColor rgb="FF0070C0"/>
    <pageSetUpPr fitToPage="1"/>
  </sheetPr>
  <dimension ref="A2:Y213"/>
  <sheetViews>
    <sheetView showGridLines="0" workbookViewId="0">
      <selection activeCell="B2" sqref="B2"/>
    </sheetView>
  </sheetViews>
  <sheetFormatPr defaultColWidth="9.140625" defaultRowHeight="15" x14ac:dyDescent="0.25"/>
  <cols>
    <col min="1" max="1" width="2.7109375" style="5" customWidth="1"/>
    <col min="2" max="2" width="45.28515625" customWidth="1"/>
    <col min="3" max="4" width="17.85546875" customWidth="1"/>
    <col min="5" max="13" width="18.140625" customWidth="1"/>
    <col min="14" max="18" width="18.140625" hidden="1" customWidth="1"/>
    <col min="19" max="23" width="17.28515625" hidden="1" customWidth="1"/>
  </cols>
  <sheetData>
    <row r="2" spans="2:25" ht="21.75" customHeight="1" thickBot="1" x14ac:dyDescent="0.4">
      <c r="B2" s="42" t="s">
        <v>33</v>
      </c>
      <c r="C2" s="3"/>
      <c r="D2" s="233" t="s">
        <v>35</v>
      </c>
      <c r="E2" s="233"/>
      <c r="F2" s="233"/>
      <c r="G2" s="233"/>
      <c r="H2" s="233"/>
    </row>
    <row r="3" spans="2:25" ht="15.75" thickTop="1" x14ac:dyDescent="0.25"/>
    <row r="4" spans="2:25" ht="16.5" thickBot="1" x14ac:dyDescent="0.35">
      <c r="B4" s="209"/>
      <c r="C4" s="209" t="s">
        <v>44</v>
      </c>
      <c r="D4" s="151" t="s">
        <v>27</v>
      </c>
      <c r="E4" s="151" t="s">
        <v>20</v>
      </c>
      <c r="F4" s="151" t="s">
        <v>19</v>
      </c>
      <c r="G4" s="151" t="s">
        <v>18</v>
      </c>
      <c r="H4" s="151" t="s">
        <v>17</v>
      </c>
      <c r="I4" s="151" t="s">
        <v>16</v>
      </c>
      <c r="J4" s="151" t="s">
        <v>15</v>
      </c>
      <c r="K4" s="151" t="s">
        <v>14</v>
      </c>
      <c r="L4" s="151" t="s">
        <v>13</v>
      </c>
      <c r="M4" s="151" t="s">
        <v>12</v>
      </c>
      <c r="N4" s="151" t="s">
        <v>11</v>
      </c>
      <c r="O4" s="151" t="s">
        <v>10</v>
      </c>
      <c r="P4" s="151" t="s">
        <v>9</v>
      </c>
      <c r="Q4" s="151" t="s">
        <v>8</v>
      </c>
      <c r="R4" s="151" t="s">
        <v>7</v>
      </c>
      <c r="S4" s="151" t="s">
        <v>55</v>
      </c>
      <c r="T4" s="151" t="s">
        <v>56</v>
      </c>
      <c r="U4" s="151" t="s">
        <v>57</v>
      </c>
      <c r="V4" s="151" t="s">
        <v>58</v>
      </c>
      <c r="W4" s="151" t="s">
        <v>59</v>
      </c>
      <c r="X4" s="155"/>
      <c r="Y4" s="155"/>
    </row>
    <row r="5" spans="2:25" ht="17.25" thickTop="1" thickBot="1" x14ac:dyDescent="0.35">
      <c r="B5" s="209" t="s">
        <v>2</v>
      </c>
      <c r="C5" s="209"/>
      <c r="D5" s="151" t="str">
        <f>IFERROR(IF(Penvoerder!$C$2="","",Penvoerder!$C$2),"")</f>
        <v/>
      </c>
      <c r="E5" s="151" t="str">
        <f>IFERROR(IF('PP2'!$C$2="","",'PP2'!$C$2),"")</f>
        <v/>
      </c>
      <c r="F5" s="151" t="str">
        <f>IFERROR(IF('PP3'!$C$2="","",'PP3'!$C$2),"")</f>
        <v/>
      </c>
      <c r="G5" s="151" t="str">
        <f>IFERROR(IF('PP4'!$C$2="","",'PP4'!$C$2),"")</f>
        <v/>
      </c>
      <c r="H5" s="151" t="str">
        <f>IFERROR(IF('PP5'!$C$2="","",'PP5'!$C$2),"")</f>
        <v/>
      </c>
      <c r="I5" s="151" t="str">
        <f>IFERROR(IF('PP6'!$C$2="","",'PP6'!$C$2),"")</f>
        <v/>
      </c>
      <c r="J5" s="151" t="str">
        <f>IFERROR(IF('PP7'!$C$2="","",'PP7'!$C$2),"")</f>
        <v/>
      </c>
      <c r="K5" s="151" t="str">
        <f>IFERROR(IF('PP8'!$C$2="","",'PP8'!$C$2),"")</f>
        <v/>
      </c>
      <c r="L5" s="151" t="str">
        <f>IFERROR(IF('PP9'!$C$2="","",'PP9'!$C$2),"")</f>
        <v/>
      </c>
      <c r="M5" s="151" t="str">
        <f>IFERROR(IF('PP10'!$C$2="","",'PP10'!$C$2),"")</f>
        <v/>
      </c>
      <c r="N5" s="151" t="str">
        <f>IFERROR(IF('PP11'!$C$2="","",'PP11'!$C$2),"")</f>
        <v/>
      </c>
      <c r="O5" s="151" t="str">
        <f>IFERROR(IF('PP12'!$C$2="","",'PP12'!$C$2),"")</f>
        <v/>
      </c>
      <c r="P5" s="151" t="str">
        <f>IFERROR(IF('PP13'!$C$2="","",'PP13'!$C$2),"")</f>
        <v/>
      </c>
      <c r="Q5" s="151" t="str">
        <f>IFERROR(IF('PP14'!$C$2="","",'PP14'!$C$2),"")</f>
        <v/>
      </c>
      <c r="R5" s="151" t="str">
        <f>IFERROR(IF('PP15'!$C$2="","",'PP15'!$C$2),"")</f>
        <v/>
      </c>
      <c r="S5" s="151" t="str">
        <f>IFERROR(IF('PP16'!$C$2="","",'PP16'!$C$2),"")</f>
        <v/>
      </c>
      <c r="T5" s="151" t="str">
        <f>IFERROR(IF('PP17'!$C$2="","",'PP17'!$C$2),"")</f>
        <v/>
      </c>
      <c r="U5" s="151" t="str">
        <f>IFERROR(IF('PP18'!$C$2="","",'PP18'!$C$2),"")</f>
        <v/>
      </c>
      <c r="V5" s="151" t="str">
        <f>IFERROR(IF('PP19'!$C$2="","",'PP19'!$C$2),"")</f>
        <v/>
      </c>
      <c r="W5" s="151" t="str">
        <f>IFERROR(IF('PP20'!$C$2="","",'PP20'!$C$2),"")</f>
        <v/>
      </c>
      <c r="X5" s="155"/>
      <c r="Y5" s="155"/>
    </row>
    <row r="6" spans="2:25" ht="16.5" thickTop="1" x14ac:dyDescent="0.3">
      <c r="B6" s="139" t="str">
        <f>Hulpblad!V2</f>
        <v xml:space="preserve"> </v>
      </c>
      <c r="C6" s="140" t="str">
        <f>IF(OR($B6="",$B6=" "),"",SUM(D6:W6))</f>
        <v/>
      </c>
      <c r="D6" s="141" t="str">
        <f>IF(OR($B6="",$B6=" "),"",SUMIFS(Penvoerder!$H$17:$H$26,Penvoerder!$F$17:$F$26,$B6))</f>
        <v/>
      </c>
      <c r="E6" s="207" t="str">
        <f>IF(OR($B6="",$B6=" "),"",SUMIFS('PP2'!$H$17:$H$26,'PP2'!$F$17:$F$26,$B6))</f>
        <v/>
      </c>
      <c r="F6" s="207" t="str">
        <f>IF(OR($B6="",$B6=" "),"",SUMIFS('PP3'!$H$17:$H$26,'PP3'!$F$17:$F$26,$B6))</f>
        <v/>
      </c>
      <c r="G6" s="207" t="str">
        <f>IF(OR($B6="",$B6=" "),"",SUMIFS('PP4'!$H$17:$H$26,'PP4'!$F$17:$F$26,$B6))</f>
        <v/>
      </c>
      <c r="H6" s="207" t="str">
        <f>IF(OR($B6="",$B6=" "),"",SUMIFS('PP5'!$H$17:$H$26,'PP5'!$F$17:$F$26,$B6))</f>
        <v/>
      </c>
      <c r="I6" s="207" t="str">
        <f>IF(OR($B6="",$B6=" "),"",SUMIFS('PP6'!$H$17:$H$26,'PP6'!$F$17:$F$26,$B6))</f>
        <v/>
      </c>
      <c r="J6" s="207" t="str">
        <f>IF(OR($B6="",$B6=" "),"",SUMIFS('PP7'!$H$17:$H$26,'PP7'!$F$17:$F$26,$B6))</f>
        <v/>
      </c>
      <c r="K6" s="207" t="str">
        <f>IF(OR($B6="",$B6=" "),"",SUMIFS('PP8'!$H$17:$H$26,'PP8'!$F$17:$F$26,$B6))</f>
        <v/>
      </c>
      <c r="L6" s="207" t="str">
        <f>IF(OR($B6="",$B6=" "),"",SUMIFS('PP9'!$H$17:$H$26,'PP9'!$F$17:$F$26,$B6))</f>
        <v/>
      </c>
      <c r="M6" s="207" t="str">
        <f>IF(OR($B6="",$B6=" "),"",SUMIFS('PP10'!$H$17:$H$26,'PP10'!$F$17:$F$26,$B6))</f>
        <v/>
      </c>
      <c r="N6" s="207" t="str">
        <f>IF(OR($B6="",$B6=" "),"",SUMIFS('PP11'!$H$17:$H$26,'PP11'!$F$17:$F$26,$B6))</f>
        <v/>
      </c>
      <c r="O6" s="207" t="str">
        <f>IF(OR($B6="",$B6=" "),"",SUMIFS('PP12'!$H$17:$H$26,'PP12'!$F$17:$F$26,$B6))</f>
        <v/>
      </c>
      <c r="P6" s="207" t="str">
        <f>IF(OR($B6="",$B6=" "),"",SUMIFS('PP13'!$H$17:$H$26,'PP13'!$F$17:$F$26,$B6))</f>
        <v/>
      </c>
      <c r="Q6" s="207" t="str">
        <f>IF(OR($B6="",$B6=" "),"",SUMIFS('PP14'!$H$17:$H$26,'PP14'!$F$17:$F$26,$B6))</f>
        <v/>
      </c>
      <c r="R6" s="207" t="str">
        <f>IF(OR($B6="",$B6=" "),"",SUMIFS('PP15'!$H$17:$H$26,'PP15'!$F$17:$F$26,$B6))</f>
        <v/>
      </c>
      <c r="S6" s="207" t="str">
        <f>IF(OR($B6="",$B6=" "),"",SUMIFS('PP16'!$H$17:$H$26,'PP16'!$F$17:$F$26,$B6))</f>
        <v/>
      </c>
      <c r="T6" s="207" t="str">
        <f>IF(OR($B6="",$B6=" "),"",SUMIFS('PP17'!$H$17:$H$26,'PP17'!$F$17:$F$26,$B6))</f>
        <v/>
      </c>
      <c r="U6" s="207" t="str">
        <f>IF(OR($B6="",$B6=" "),"",SUMIFS('PP18'!$H$17:$H$26,'PP18'!$F$17:$F$26,$B6))</f>
        <v/>
      </c>
      <c r="V6" s="207" t="str">
        <f>IF(OR($B6="",$B6=" "),"",SUMIFS('PP19'!$H$17:$H$26,'PP19'!$F$17:$F$26,$B6))</f>
        <v/>
      </c>
      <c r="W6" s="207" t="str">
        <f>IF(OR($B6="",$B6=" "),"",SUMIFS('PP20'!$H$17:$H$26,'PP20'!$F$17:$F$26,$B6))</f>
        <v/>
      </c>
      <c r="X6" s="155"/>
      <c r="Y6" s="155"/>
    </row>
    <row r="7" spans="2:25" ht="15.75" x14ac:dyDescent="0.3">
      <c r="B7" s="142" t="str">
        <f>Hulpblad!V3</f>
        <v xml:space="preserve"> </v>
      </c>
      <c r="C7" s="140" t="str">
        <f t="shared" ref="C7:C15" si="0">IF(OR($B7="",$B7=" "),"",SUM(D7:W7))</f>
        <v/>
      </c>
      <c r="D7" s="141" t="str">
        <f>IF(OR($B7="",$B7=" "),"",SUMIFS(Penvoerder!$H$17:$H$26,Penvoerder!$F$17:$F$26,$B7))</f>
        <v/>
      </c>
      <c r="E7" s="207" t="str">
        <f>IF(OR($B7="",$B7=" "),"",SUMIFS('PP2'!$H$17:$H$26,'PP2'!$F$17:$F$26,$B7))</f>
        <v/>
      </c>
      <c r="F7" s="207" t="str">
        <f>IF(OR($B7="",$B7=" "),"",SUMIFS('PP3'!$H$17:$H$26,'PP3'!$F$17:$F$26,$B7))</f>
        <v/>
      </c>
      <c r="G7" s="207" t="str">
        <f>IF(OR($B7="",$B7=" "),"",SUMIFS('PP4'!$H$17:$H$26,'PP4'!$F$17:$F$26,$B7))</f>
        <v/>
      </c>
      <c r="H7" s="207" t="str">
        <f>IF(OR($B7="",$B7=" "),"",SUMIFS('PP5'!$H$17:$H$26,'PP5'!$F$17:$F$26,$B7))</f>
        <v/>
      </c>
      <c r="I7" s="207" t="str">
        <f>IF(OR($B7="",$B7=" "),"",SUMIFS('PP6'!$H$17:$H$26,'PP6'!$F$17:$F$26,$B7))</f>
        <v/>
      </c>
      <c r="J7" s="207" t="str">
        <f>IF(OR($B7="",$B7=" "),"",SUMIFS('PP7'!$H$17:$H$26,'PP7'!$F$17:$F$26,$B7))</f>
        <v/>
      </c>
      <c r="K7" s="207" t="str">
        <f>IF(OR($B7="",$B7=" "),"",SUMIFS('PP8'!$H$17:$H$26,'PP8'!$F$17:$F$26,$B7))</f>
        <v/>
      </c>
      <c r="L7" s="207" t="str">
        <f>IF(OR($B7="",$B7=" "),"",SUMIFS('PP9'!$H$17:$H$26,'PP9'!$F$17:$F$26,$B7))</f>
        <v/>
      </c>
      <c r="M7" s="207" t="str">
        <f>IF(OR($B7="",$B7=" "),"",SUMIFS('PP10'!$H$17:$H$26,'PP10'!$F$17:$F$26,$B7))</f>
        <v/>
      </c>
      <c r="N7" s="207" t="str">
        <f>IF(OR($B7="",$B7=" "),"",SUMIFS('PP11'!$H$17:$H$26,'PP11'!$F$17:$F$26,$B7))</f>
        <v/>
      </c>
      <c r="O7" s="207" t="str">
        <f>IF(OR($B7="",$B7=" "),"",SUMIFS('PP12'!$H$17:$H$26,'PP12'!$F$17:$F$26,$B7))</f>
        <v/>
      </c>
      <c r="P7" s="207" t="str">
        <f>IF(OR($B7="",$B7=" "),"",SUMIFS('PP13'!$H$17:$H$26,'PP13'!$F$17:$F$26,$B7))</f>
        <v/>
      </c>
      <c r="Q7" s="207" t="str">
        <f>IF(OR($B7="",$B7=" "),"",SUMIFS('PP14'!$H$17:$H$26,'PP14'!$F$17:$F$26,$B7))</f>
        <v/>
      </c>
      <c r="R7" s="207" t="str">
        <f>IF(OR($B7="",$B7=" "),"",SUMIFS('PP15'!$H$17:$H$26,'PP15'!$F$17:$F$26,$B7))</f>
        <v/>
      </c>
      <c r="S7" s="207" t="str">
        <f>IF(OR($B7="",$B7=" "),"",SUMIFS('PP16'!$H$17:$H$26,'PP16'!$F$17:$F$26,$B7))</f>
        <v/>
      </c>
      <c r="T7" s="207" t="str">
        <f>IF(OR($B7="",$B7=" "),"",SUMIFS('PP17'!$H$17:$H$26,'PP17'!$F$17:$F$26,$B7))</f>
        <v/>
      </c>
      <c r="U7" s="207" t="str">
        <f>IF(OR($B7="",$B7=" "),"",SUMIFS('PP18'!$H$17:$H$26,'PP18'!$F$17:$F$26,$B7))</f>
        <v/>
      </c>
      <c r="V7" s="207" t="str">
        <f>IF(OR($B7="",$B7=" "),"",SUMIFS('PP19'!$H$17:$H$26,'PP19'!$F$17:$F$26,$B7))</f>
        <v/>
      </c>
      <c r="W7" s="207" t="str">
        <f>IF(OR($B7="",$B7=" "),"",SUMIFS('PP20'!$H$17:$H$26,'PP20'!$F$17:$F$26,$B7))</f>
        <v/>
      </c>
      <c r="X7" s="155"/>
      <c r="Y7" s="155"/>
    </row>
    <row r="8" spans="2:25" ht="15.75" x14ac:dyDescent="0.3">
      <c r="B8" s="142" t="str">
        <f>Hulpblad!V4</f>
        <v xml:space="preserve"> </v>
      </c>
      <c r="C8" s="140" t="str">
        <f t="shared" si="0"/>
        <v/>
      </c>
      <c r="D8" s="141" t="str">
        <f>IF(OR($B8="",$B8=" "),"",SUMIFS(Penvoerder!$H$17:$H$26,Penvoerder!$F$17:$F$26,$B8))</f>
        <v/>
      </c>
      <c r="E8" s="207" t="str">
        <f>IF(OR($B8="",$B8=" "),"",SUMIFS('PP2'!$H$17:$H$26,'PP2'!$F$17:$F$26,$B8))</f>
        <v/>
      </c>
      <c r="F8" s="207" t="str">
        <f>IF(OR($B8="",$B8=" "),"",SUMIFS('PP3'!$H$17:$H$26,'PP3'!$F$17:$F$26,$B8))</f>
        <v/>
      </c>
      <c r="G8" s="207" t="str">
        <f>IF(OR($B8="",$B8=" "),"",SUMIFS('PP4'!$H$17:$H$26,'PP4'!$F$17:$F$26,$B8))</f>
        <v/>
      </c>
      <c r="H8" s="207" t="str">
        <f>IF(OR($B8="",$B8=" "),"",SUMIFS('PP5'!$H$17:$H$26,'PP5'!$F$17:$F$26,$B8))</f>
        <v/>
      </c>
      <c r="I8" s="207" t="str">
        <f>IF(OR($B8="",$B8=" "),"",SUMIFS('PP6'!$H$17:$H$26,'PP6'!$F$17:$F$26,$B8))</f>
        <v/>
      </c>
      <c r="J8" s="207" t="str">
        <f>IF(OR($B8="",$B8=" "),"",SUMIFS('PP7'!$H$17:$H$26,'PP7'!$F$17:$F$26,$B8))</f>
        <v/>
      </c>
      <c r="K8" s="207" t="str">
        <f>IF(OR($B8="",$B8=" "),"",SUMIFS('PP8'!$H$17:$H$26,'PP8'!$F$17:$F$26,$B8))</f>
        <v/>
      </c>
      <c r="L8" s="207" t="str">
        <f>IF(OR($B8="",$B8=" "),"",SUMIFS('PP9'!$H$17:$H$26,'PP9'!$F$17:$F$26,$B8))</f>
        <v/>
      </c>
      <c r="M8" s="207" t="str">
        <f>IF(OR($B8="",$B8=" "),"",SUMIFS('PP10'!$H$17:$H$26,'PP10'!$F$17:$F$26,$B8))</f>
        <v/>
      </c>
      <c r="N8" s="207" t="str">
        <f>IF(OR($B8="",$B8=" "),"",SUMIFS('PP11'!$H$17:$H$26,'PP11'!$F$17:$F$26,$B8))</f>
        <v/>
      </c>
      <c r="O8" s="207" t="str">
        <f>IF(OR($B8="",$B8=" "),"",SUMIFS('PP12'!$H$17:$H$26,'PP12'!$F$17:$F$26,$B8))</f>
        <v/>
      </c>
      <c r="P8" s="207" t="str">
        <f>IF(OR($B8="",$B8=" "),"",SUMIFS('PP13'!$H$17:$H$26,'PP13'!$F$17:$F$26,$B8))</f>
        <v/>
      </c>
      <c r="Q8" s="207" t="str">
        <f>IF(OR($B8="",$B8=" "),"",SUMIFS('PP14'!$H$17:$H$26,'PP14'!$F$17:$F$26,$B8))</f>
        <v/>
      </c>
      <c r="R8" s="207" t="str">
        <f>IF(OR($B8="",$B8=" "),"",SUMIFS('PP15'!$H$17:$H$26,'PP15'!$F$17:$F$26,$B8))</f>
        <v/>
      </c>
      <c r="S8" s="207" t="str">
        <f>IF(OR($B8="",$B8=" "),"",SUMIFS('PP16'!$H$17:$H$26,'PP16'!$F$17:$F$26,$B8))</f>
        <v/>
      </c>
      <c r="T8" s="207" t="str">
        <f>IF(OR($B8="",$B8=" "),"",SUMIFS('PP17'!$H$17:$H$26,'PP17'!$F$17:$F$26,$B8))</f>
        <v/>
      </c>
      <c r="U8" s="207" t="str">
        <f>IF(OR($B8="",$B8=" "),"",SUMIFS('PP18'!$H$17:$H$26,'PP18'!$F$17:$F$26,$B8))</f>
        <v/>
      </c>
      <c r="V8" s="207" t="str">
        <f>IF(OR($B8="",$B8=" "),"",SUMIFS('PP19'!$H$17:$H$26,'PP19'!$F$17:$F$26,$B8))</f>
        <v/>
      </c>
      <c r="W8" s="207" t="str">
        <f>IF(OR($B8="",$B8=" "),"",SUMIFS('PP20'!$H$17:$H$26,'PP20'!$F$17:$F$26,$B8))</f>
        <v/>
      </c>
      <c r="X8" s="155"/>
      <c r="Y8" s="155"/>
    </row>
    <row r="9" spans="2:25" ht="15.75" x14ac:dyDescent="0.3">
      <c r="B9" s="142" t="str">
        <f>Hulpblad!V5</f>
        <v xml:space="preserve"> </v>
      </c>
      <c r="C9" s="140" t="str">
        <f t="shared" si="0"/>
        <v/>
      </c>
      <c r="D9" s="141" t="str">
        <f>IF(OR($B9="",$B9=" "),"",SUMIFS(Penvoerder!$H$17:$H$26,Penvoerder!$F$17:$F$26,$B9))</f>
        <v/>
      </c>
      <c r="E9" s="207" t="str">
        <f>IF(OR($B9="",$B9=" "),"",SUMIFS('PP2'!$H$17:$H$26,'PP2'!$F$17:$F$26,$B9))</f>
        <v/>
      </c>
      <c r="F9" s="207" t="str">
        <f>IF(OR($B9="",$B9=" "),"",SUMIFS('PP3'!$H$17:$H$26,'PP3'!$F$17:$F$26,$B9))</f>
        <v/>
      </c>
      <c r="G9" s="207" t="str">
        <f>IF(OR($B9="",$B9=" "),"",SUMIFS('PP4'!$H$17:$H$26,'PP4'!$F$17:$F$26,$B9))</f>
        <v/>
      </c>
      <c r="H9" s="207" t="str">
        <f>IF(OR($B9="",$B9=" "),"",SUMIFS('PP5'!$H$17:$H$26,'PP5'!$F$17:$F$26,$B9))</f>
        <v/>
      </c>
      <c r="I9" s="207" t="str">
        <f>IF(OR($B9="",$B9=" "),"",SUMIFS('PP6'!$H$17:$H$26,'PP6'!$F$17:$F$26,$B9))</f>
        <v/>
      </c>
      <c r="J9" s="207" t="str">
        <f>IF(OR($B9="",$B9=" "),"",SUMIFS('PP7'!$H$17:$H$26,'PP7'!$F$17:$F$26,$B9))</f>
        <v/>
      </c>
      <c r="K9" s="207" t="str">
        <f>IF(OR($B9="",$B9=" "),"",SUMIFS('PP8'!$H$17:$H$26,'PP8'!$F$17:$F$26,$B9))</f>
        <v/>
      </c>
      <c r="L9" s="207" t="str">
        <f>IF(OR($B9="",$B9=" "),"",SUMIFS('PP9'!$H$17:$H$26,'PP9'!$F$17:$F$26,$B9))</f>
        <v/>
      </c>
      <c r="M9" s="207" t="str">
        <f>IF(OR($B9="",$B9=" "),"",SUMIFS('PP10'!$H$17:$H$26,'PP10'!$F$17:$F$26,$B9))</f>
        <v/>
      </c>
      <c r="N9" s="207" t="str">
        <f>IF(OR($B9="",$B9=" "),"",SUMIFS('PP11'!$H$17:$H$26,'PP11'!$F$17:$F$26,$B9))</f>
        <v/>
      </c>
      <c r="O9" s="207" t="str">
        <f>IF(OR($B9="",$B9=" "),"",SUMIFS('PP12'!$H$17:$H$26,'PP12'!$F$17:$F$26,$B9))</f>
        <v/>
      </c>
      <c r="P9" s="207" t="str">
        <f>IF(OR($B9="",$B9=" "),"",SUMIFS('PP13'!$H$17:$H$26,'PP13'!$F$17:$F$26,$B9))</f>
        <v/>
      </c>
      <c r="Q9" s="207" t="str">
        <f>IF(OR($B9="",$B9=" "),"",SUMIFS('PP14'!$H$17:$H$26,'PP14'!$F$17:$F$26,$B9))</f>
        <v/>
      </c>
      <c r="R9" s="207" t="str">
        <f>IF(OR($B9="",$B9=" "),"",SUMIFS('PP15'!$H$17:$H$26,'PP15'!$F$17:$F$26,$B9))</f>
        <v/>
      </c>
      <c r="S9" s="207" t="str">
        <f>IF(OR($B9="",$B9=" "),"",SUMIFS('PP16'!$H$17:$H$26,'PP16'!$F$17:$F$26,$B9))</f>
        <v/>
      </c>
      <c r="T9" s="207" t="str">
        <f>IF(OR($B9="",$B9=" "),"",SUMIFS('PP17'!$H$17:$H$26,'PP17'!$F$17:$F$26,$B9))</f>
        <v/>
      </c>
      <c r="U9" s="207" t="str">
        <f>IF(OR($B9="",$B9=" "),"",SUMIFS('PP18'!$H$17:$H$26,'PP18'!$F$17:$F$26,$B9))</f>
        <v/>
      </c>
      <c r="V9" s="207" t="str">
        <f>IF(OR($B9="",$B9=" "),"",SUMIFS('PP19'!$H$17:$H$26,'PP19'!$F$17:$F$26,$B9))</f>
        <v/>
      </c>
      <c r="W9" s="207" t="str">
        <f>IF(OR($B9="",$B9=" "),"",SUMIFS('PP20'!$H$17:$H$26,'PP20'!$F$17:$F$26,$B9))</f>
        <v/>
      </c>
      <c r="X9" s="155"/>
      <c r="Y9" s="155"/>
    </row>
    <row r="10" spans="2:25" ht="15.75" x14ac:dyDescent="0.3">
      <c r="B10" s="142" t="str">
        <f>Hulpblad!V6</f>
        <v xml:space="preserve"> </v>
      </c>
      <c r="C10" s="140" t="str">
        <f t="shared" si="0"/>
        <v/>
      </c>
      <c r="D10" s="141" t="str">
        <f>IF(OR($B10="",$B10=" "),"",SUMIFS(Penvoerder!$H$17:$H$26,Penvoerder!$F$17:$F$26,$B10))</f>
        <v/>
      </c>
      <c r="E10" s="207" t="str">
        <f>IF(OR($B10="",$B10=" "),"",SUMIFS('PP2'!$H$17:$H$26,'PP2'!$F$17:$F$26,$B10))</f>
        <v/>
      </c>
      <c r="F10" s="207" t="str">
        <f>IF(OR($B10="",$B10=" "),"",SUMIFS('PP3'!$H$17:$H$26,'PP3'!$F$17:$F$26,$B10))</f>
        <v/>
      </c>
      <c r="G10" s="207" t="str">
        <f>IF(OR($B10="",$B10=" "),"",SUMIFS('PP4'!$H$17:$H$26,'PP4'!$F$17:$F$26,$B10))</f>
        <v/>
      </c>
      <c r="H10" s="207" t="str">
        <f>IF(OR($B10="",$B10=" "),"",SUMIFS('PP5'!$H$17:$H$26,'PP5'!$F$17:$F$26,$B10))</f>
        <v/>
      </c>
      <c r="I10" s="207" t="str">
        <f>IF(OR($B10="",$B10=" "),"",SUMIFS('PP6'!$H$17:$H$26,'PP6'!$F$17:$F$26,$B10))</f>
        <v/>
      </c>
      <c r="J10" s="207" t="str">
        <f>IF(OR($B10="",$B10=" "),"",SUMIFS('PP7'!$H$17:$H$26,'PP7'!$F$17:$F$26,$B10))</f>
        <v/>
      </c>
      <c r="K10" s="207" t="str">
        <f>IF(OR($B10="",$B10=" "),"",SUMIFS('PP8'!$H$17:$H$26,'PP8'!$F$17:$F$26,$B10))</f>
        <v/>
      </c>
      <c r="L10" s="207" t="str">
        <f>IF(OR($B10="",$B10=" "),"",SUMIFS('PP9'!$H$17:$H$26,'PP9'!$F$17:$F$26,$B10))</f>
        <v/>
      </c>
      <c r="M10" s="207" t="str">
        <f>IF(OR($B10="",$B10=" "),"",SUMIFS('PP10'!$H$17:$H$26,'PP10'!$F$17:$F$26,$B10))</f>
        <v/>
      </c>
      <c r="N10" s="207" t="str">
        <f>IF(OR($B10="",$B10=" "),"",SUMIFS('PP11'!$H$17:$H$26,'PP11'!$F$17:$F$26,$B10))</f>
        <v/>
      </c>
      <c r="O10" s="207" t="str">
        <f>IF(OR($B10="",$B10=" "),"",SUMIFS('PP12'!$H$17:$H$26,'PP12'!$F$17:$F$26,$B10))</f>
        <v/>
      </c>
      <c r="P10" s="207" t="str">
        <f>IF(OR($B10="",$B10=" "),"",SUMIFS('PP13'!$H$17:$H$26,'PP13'!$F$17:$F$26,$B10))</f>
        <v/>
      </c>
      <c r="Q10" s="207" t="str">
        <f>IF(OR($B10="",$B10=" "),"",SUMIFS('PP14'!$H$17:$H$26,'PP14'!$F$17:$F$26,$B10))</f>
        <v/>
      </c>
      <c r="R10" s="207" t="str">
        <f>IF(OR($B10="",$B10=" "),"",SUMIFS('PP15'!$H$17:$H$26,'PP15'!$F$17:$F$26,$B10))</f>
        <v/>
      </c>
      <c r="S10" s="207" t="str">
        <f>IF(OR($B10="",$B10=" "),"",SUMIFS('PP16'!$H$17:$H$26,'PP16'!$F$17:$F$26,$B10))</f>
        <v/>
      </c>
      <c r="T10" s="207" t="str">
        <f>IF(OR($B10="",$B10=" "),"",SUMIFS('PP17'!$H$17:$H$26,'PP17'!$F$17:$F$26,$B10))</f>
        <v/>
      </c>
      <c r="U10" s="207" t="str">
        <f>IF(OR($B10="",$B10=" "),"",SUMIFS('PP18'!$H$17:$H$26,'PP18'!$F$17:$F$26,$B10))</f>
        <v/>
      </c>
      <c r="V10" s="207" t="str">
        <f>IF(OR($B10="",$B10=" "),"",SUMIFS('PP19'!$H$17:$H$26,'PP19'!$F$17:$F$26,$B10))</f>
        <v/>
      </c>
      <c r="W10" s="207" t="str">
        <f>IF(OR($B10="",$B10=" "),"",SUMIFS('PP20'!$H$17:$H$26,'PP20'!$F$17:$F$26,$B10))</f>
        <v/>
      </c>
      <c r="X10" s="155"/>
      <c r="Y10" s="155"/>
    </row>
    <row r="11" spans="2:25" ht="15.75" x14ac:dyDescent="0.3">
      <c r="B11" s="142" t="str">
        <f>Hulpblad!V7</f>
        <v xml:space="preserve"> </v>
      </c>
      <c r="C11" s="140" t="str">
        <f t="shared" si="0"/>
        <v/>
      </c>
      <c r="D11" s="141" t="str">
        <f>IF(OR($B11="",$B11=" "),"",SUMIFS(Penvoerder!$H$17:$H$26,Penvoerder!$F$17:$F$26,$B11))</f>
        <v/>
      </c>
      <c r="E11" s="207" t="str">
        <f>IF(OR($B11="",$B11=" "),"",SUMIFS('PP2'!$H$17:$H$26,'PP2'!$F$17:$F$26,$B11))</f>
        <v/>
      </c>
      <c r="F11" s="207" t="str">
        <f>IF(OR($B11="",$B11=" "),"",SUMIFS('PP3'!$H$17:$H$26,'PP3'!$F$17:$F$26,$B11))</f>
        <v/>
      </c>
      <c r="G11" s="207" t="str">
        <f>IF(OR($B11="",$B11=" "),"",SUMIFS('PP4'!$H$17:$H$26,'PP4'!$F$17:$F$26,$B11))</f>
        <v/>
      </c>
      <c r="H11" s="207" t="str">
        <f>IF(OR($B11="",$B11=" "),"",SUMIFS('PP5'!$H$17:$H$26,'PP5'!$F$17:$F$26,$B11))</f>
        <v/>
      </c>
      <c r="I11" s="207" t="str">
        <f>IF(OR($B11="",$B11=" "),"",SUMIFS('PP6'!$H$17:$H$26,'PP6'!$F$17:$F$26,$B11))</f>
        <v/>
      </c>
      <c r="J11" s="207" t="str">
        <f>IF(OR($B11="",$B11=" "),"",SUMIFS('PP7'!$H$17:$H$26,'PP7'!$F$17:$F$26,$B11))</f>
        <v/>
      </c>
      <c r="K11" s="207" t="str">
        <f>IF(OR($B11="",$B11=" "),"",SUMIFS('PP8'!$H$17:$H$26,'PP8'!$F$17:$F$26,$B11))</f>
        <v/>
      </c>
      <c r="L11" s="207" t="str">
        <f>IF(OR($B11="",$B11=" "),"",SUMIFS('PP9'!$H$17:$H$26,'PP9'!$F$17:$F$26,$B11))</f>
        <v/>
      </c>
      <c r="M11" s="207" t="str">
        <f>IF(OR($B11="",$B11=" "),"",SUMIFS('PP10'!$H$17:$H$26,'PP10'!$F$17:$F$26,$B11))</f>
        <v/>
      </c>
      <c r="N11" s="207" t="str">
        <f>IF(OR($B11="",$B11=" "),"",SUMIFS('PP11'!$H$17:$H$26,'PP11'!$F$17:$F$26,$B11))</f>
        <v/>
      </c>
      <c r="O11" s="207" t="str">
        <f>IF(OR($B11="",$B11=" "),"",SUMIFS('PP12'!$H$17:$H$26,'PP12'!$F$17:$F$26,$B11))</f>
        <v/>
      </c>
      <c r="P11" s="207" t="str">
        <f>IF(OR($B11="",$B11=" "),"",SUMIFS('PP13'!$H$17:$H$26,'PP13'!$F$17:$F$26,$B11))</f>
        <v/>
      </c>
      <c r="Q11" s="207" t="str">
        <f>IF(OR($B11="",$B11=" "),"",SUMIFS('PP14'!$H$17:$H$26,'PP14'!$F$17:$F$26,$B11))</f>
        <v/>
      </c>
      <c r="R11" s="207" t="str">
        <f>IF(OR($B11="",$B11=" "),"",SUMIFS('PP15'!$H$17:$H$26,'PP15'!$F$17:$F$26,$B11))</f>
        <v/>
      </c>
      <c r="S11" s="207" t="str">
        <f>IF(OR($B11="",$B11=" "),"",SUMIFS('PP16'!$H$17:$H$26,'PP16'!$F$17:$F$26,$B11))</f>
        <v/>
      </c>
      <c r="T11" s="207" t="str">
        <f>IF(OR($B11="",$B11=" "),"",SUMIFS('PP17'!$H$17:$H$26,'PP17'!$F$17:$F$26,$B11))</f>
        <v/>
      </c>
      <c r="U11" s="207" t="str">
        <f>IF(OR($B11="",$B11=" "),"",SUMIFS('PP18'!$H$17:$H$26,'PP18'!$F$17:$F$26,$B11))</f>
        <v/>
      </c>
      <c r="V11" s="207" t="str">
        <f>IF(OR($B11="",$B11=" "),"",SUMIFS('PP19'!$H$17:$H$26,'PP19'!$F$17:$F$26,$B11))</f>
        <v/>
      </c>
      <c r="W11" s="207" t="str">
        <f>IF(OR($B11="",$B11=" "),"",SUMIFS('PP20'!$H$17:$H$26,'PP20'!$F$17:$F$26,$B11))</f>
        <v/>
      </c>
      <c r="X11" s="155"/>
      <c r="Y11" s="155"/>
    </row>
    <row r="12" spans="2:25" ht="15.75" x14ac:dyDescent="0.3">
      <c r="B12" s="142" t="str">
        <f>Hulpblad!V8</f>
        <v xml:space="preserve"> </v>
      </c>
      <c r="C12" s="140" t="str">
        <f t="shared" si="0"/>
        <v/>
      </c>
      <c r="D12" s="141" t="str">
        <f>IF(OR($B12="",$B12=" "),"",SUMIFS(Penvoerder!$H$17:$H$26,Penvoerder!$F$17:$F$26,$B12))</f>
        <v/>
      </c>
      <c r="E12" s="207" t="str">
        <f>IF(OR($B12="",$B12=" "),"",SUMIFS('PP2'!$H$17:$H$26,'PP2'!$F$17:$F$26,$B12))</f>
        <v/>
      </c>
      <c r="F12" s="207" t="str">
        <f>IF(OR($B12="",$B12=" "),"",SUMIFS('PP3'!$H$17:$H$26,'PP3'!$F$17:$F$26,$B12))</f>
        <v/>
      </c>
      <c r="G12" s="207" t="str">
        <f>IF(OR($B12="",$B12=" "),"",SUMIFS('PP4'!$H$17:$H$26,'PP4'!$F$17:$F$26,$B12))</f>
        <v/>
      </c>
      <c r="H12" s="207" t="str">
        <f>IF(OR($B12="",$B12=" "),"",SUMIFS('PP5'!$H$17:$H$26,'PP5'!$F$17:$F$26,$B12))</f>
        <v/>
      </c>
      <c r="I12" s="207" t="str">
        <f>IF(OR($B12="",$B12=" "),"",SUMIFS('PP6'!$H$17:$H$26,'PP6'!$F$17:$F$26,$B12))</f>
        <v/>
      </c>
      <c r="J12" s="207" t="str">
        <f>IF(OR($B12="",$B12=" "),"",SUMIFS('PP7'!$H$17:$H$26,'PP7'!$F$17:$F$26,$B12))</f>
        <v/>
      </c>
      <c r="K12" s="207" t="str">
        <f>IF(OR($B12="",$B12=" "),"",SUMIFS('PP8'!$H$17:$H$26,'PP8'!$F$17:$F$26,$B12))</f>
        <v/>
      </c>
      <c r="L12" s="207" t="str">
        <f>IF(OR($B12="",$B12=" "),"",SUMIFS('PP9'!$H$17:$H$26,'PP9'!$F$17:$F$26,$B12))</f>
        <v/>
      </c>
      <c r="M12" s="207" t="str">
        <f>IF(OR($B12="",$B12=" "),"",SUMIFS('PP10'!$H$17:$H$26,'PP10'!$F$17:$F$26,$B12))</f>
        <v/>
      </c>
      <c r="N12" s="207" t="str">
        <f>IF(OR($B12="",$B12=" "),"",SUMIFS('PP11'!$H$17:$H$26,'PP11'!$F$17:$F$26,$B12))</f>
        <v/>
      </c>
      <c r="O12" s="207" t="str">
        <f>IF(OR($B12="",$B12=" "),"",SUMIFS('PP12'!$H$17:$H$26,'PP12'!$F$17:$F$26,$B12))</f>
        <v/>
      </c>
      <c r="P12" s="207" t="str">
        <f>IF(OR($B12="",$B12=" "),"",SUMIFS('PP13'!$H$17:$H$26,'PP13'!$F$17:$F$26,$B12))</f>
        <v/>
      </c>
      <c r="Q12" s="207" t="str">
        <f>IF(OR($B12="",$B12=" "),"",SUMIFS('PP14'!$H$17:$H$26,'PP14'!$F$17:$F$26,$B12))</f>
        <v/>
      </c>
      <c r="R12" s="207" t="str">
        <f>IF(OR($B12="",$B12=" "),"",SUMIFS('PP15'!$H$17:$H$26,'PP15'!$F$17:$F$26,$B12))</f>
        <v/>
      </c>
      <c r="S12" s="207" t="str">
        <f>IF(OR($B12="",$B12=" "),"",SUMIFS('PP16'!$H$17:$H$26,'PP16'!$F$17:$F$26,$B12))</f>
        <v/>
      </c>
      <c r="T12" s="207" t="str">
        <f>IF(OR($B12="",$B12=" "),"",SUMIFS('PP17'!$H$17:$H$26,'PP17'!$F$17:$F$26,$B12))</f>
        <v/>
      </c>
      <c r="U12" s="207" t="str">
        <f>IF(OR($B12="",$B12=" "),"",SUMIFS('PP18'!$H$17:$H$26,'PP18'!$F$17:$F$26,$B12))</f>
        <v/>
      </c>
      <c r="V12" s="207" t="str">
        <f>IF(OR($B12="",$B12=" "),"",SUMIFS('PP19'!$H$17:$H$26,'PP19'!$F$17:$F$26,$B12))</f>
        <v/>
      </c>
      <c r="W12" s="207" t="str">
        <f>IF(OR($B12="",$B12=" "),"",SUMIFS('PP20'!$H$17:$H$26,'PP20'!$F$17:$F$26,$B12))</f>
        <v/>
      </c>
      <c r="X12" s="155"/>
      <c r="Y12" s="155"/>
    </row>
    <row r="13" spans="2:25" ht="15.75" x14ac:dyDescent="0.3">
      <c r="B13" s="142" t="str">
        <f>Hulpblad!V9</f>
        <v xml:space="preserve"> </v>
      </c>
      <c r="C13" s="140" t="str">
        <f t="shared" si="0"/>
        <v/>
      </c>
      <c r="D13" s="141" t="str">
        <f>IF(OR($B13="",$B13=" "),"",SUMIFS(Penvoerder!$H$17:$H$26,Penvoerder!$F$17:$F$26,$B13))</f>
        <v/>
      </c>
      <c r="E13" s="207" t="str">
        <f>IF(OR($B13="",$B13=" "),"",SUMIFS('PP2'!$H$17:$H$26,'PP2'!$F$17:$F$26,$B13))</f>
        <v/>
      </c>
      <c r="F13" s="207" t="str">
        <f>IF(OR($B13="",$B13=" "),"",SUMIFS('PP3'!$H$17:$H$26,'PP3'!$F$17:$F$26,$B13))</f>
        <v/>
      </c>
      <c r="G13" s="207" t="str">
        <f>IF(OR($B13="",$B13=" "),"",SUMIFS('PP4'!$H$17:$H$26,'PP4'!$F$17:$F$26,$B13))</f>
        <v/>
      </c>
      <c r="H13" s="207" t="str">
        <f>IF(OR($B13="",$B13=" "),"",SUMIFS('PP5'!$H$17:$H$26,'PP5'!$F$17:$F$26,$B13))</f>
        <v/>
      </c>
      <c r="I13" s="207" t="str">
        <f>IF(OR($B13="",$B13=" "),"",SUMIFS('PP6'!$H$17:$H$26,'PP6'!$F$17:$F$26,$B13))</f>
        <v/>
      </c>
      <c r="J13" s="207" t="str">
        <f>IF(OR($B13="",$B13=" "),"",SUMIFS('PP7'!$H$17:$H$26,'PP7'!$F$17:$F$26,$B13))</f>
        <v/>
      </c>
      <c r="K13" s="207" t="str">
        <f>IF(OR($B13="",$B13=" "),"",SUMIFS('PP8'!$H$17:$H$26,'PP8'!$F$17:$F$26,$B13))</f>
        <v/>
      </c>
      <c r="L13" s="207" t="str">
        <f>IF(OR($B13="",$B13=" "),"",SUMIFS('PP9'!$H$17:$H$26,'PP9'!$F$17:$F$26,$B13))</f>
        <v/>
      </c>
      <c r="M13" s="207" t="str">
        <f>IF(OR($B13="",$B13=" "),"",SUMIFS('PP10'!$H$17:$H$26,'PP10'!$F$17:$F$26,$B13))</f>
        <v/>
      </c>
      <c r="N13" s="207" t="str">
        <f>IF(OR($B13="",$B13=" "),"",SUMIFS('PP11'!$H$17:$H$26,'PP11'!$F$17:$F$26,$B13))</f>
        <v/>
      </c>
      <c r="O13" s="207" t="str">
        <f>IF(OR($B13="",$B13=" "),"",SUMIFS('PP12'!$H$17:$H$26,'PP12'!$F$17:$F$26,$B13))</f>
        <v/>
      </c>
      <c r="P13" s="207" t="str">
        <f>IF(OR($B13="",$B13=" "),"",SUMIFS('PP13'!$H$17:$H$26,'PP13'!$F$17:$F$26,$B13))</f>
        <v/>
      </c>
      <c r="Q13" s="207" t="str">
        <f>IF(OR($B13="",$B13=" "),"",SUMIFS('PP14'!$H$17:$H$26,'PP14'!$F$17:$F$26,$B13))</f>
        <v/>
      </c>
      <c r="R13" s="207" t="str">
        <f>IF(OR($B13="",$B13=" "),"",SUMIFS('PP15'!$H$17:$H$26,'PP15'!$F$17:$F$26,$B13))</f>
        <v/>
      </c>
      <c r="S13" s="207" t="str">
        <f>IF(OR($B13="",$B13=" "),"",SUMIFS('PP16'!$H$17:$H$26,'PP16'!$F$17:$F$26,$B13))</f>
        <v/>
      </c>
      <c r="T13" s="207" t="str">
        <f>IF(OR($B13="",$B13=" "),"",SUMIFS('PP17'!$H$17:$H$26,'PP17'!$F$17:$F$26,$B13))</f>
        <v/>
      </c>
      <c r="U13" s="207" t="str">
        <f>IF(OR($B13="",$B13=" "),"",SUMIFS('PP18'!$H$17:$H$26,'PP18'!$F$17:$F$26,$B13))</f>
        <v/>
      </c>
      <c r="V13" s="207" t="str">
        <f>IF(OR($B13="",$B13=" "),"",SUMIFS('PP19'!$H$17:$H$26,'PP19'!$F$17:$F$26,$B13))</f>
        <v/>
      </c>
      <c r="W13" s="207" t="str">
        <f>IF(OR($B13="",$B13=" "),"",SUMIFS('PP20'!$H$17:$H$26,'PP20'!$F$17:$F$26,$B13))</f>
        <v/>
      </c>
      <c r="X13" s="155"/>
      <c r="Y13" s="155"/>
    </row>
    <row r="14" spans="2:25" ht="15.75" x14ac:dyDescent="0.3">
      <c r="B14" s="142" t="str">
        <f>Hulpblad!V10</f>
        <v xml:space="preserve"> </v>
      </c>
      <c r="C14" s="140" t="str">
        <f t="shared" si="0"/>
        <v/>
      </c>
      <c r="D14" s="141" t="str">
        <f>IF(OR($B14="",$B14=" "),"",SUMIFS(Penvoerder!$H$17:$H$26,Penvoerder!$F$17:$F$26,$B14))</f>
        <v/>
      </c>
      <c r="E14" s="207" t="str">
        <f>IF(OR($B14="",$B14=" "),"",SUMIFS('PP2'!$H$17:$H$26,'PP2'!$F$17:$F$26,$B14))</f>
        <v/>
      </c>
      <c r="F14" s="207" t="str">
        <f>IF(OR($B14="",$B14=" "),"",SUMIFS('PP3'!$H$17:$H$26,'PP3'!$F$17:$F$26,$B14))</f>
        <v/>
      </c>
      <c r="G14" s="207" t="str">
        <f>IF(OR($B14="",$B14=" "),"",SUMIFS('PP4'!$H$17:$H$26,'PP4'!$F$17:$F$26,$B14))</f>
        <v/>
      </c>
      <c r="H14" s="207" t="str">
        <f>IF(OR($B14="",$B14=" "),"",SUMIFS('PP5'!$H$17:$H$26,'PP5'!$F$17:$F$26,$B14))</f>
        <v/>
      </c>
      <c r="I14" s="207" t="str">
        <f>IF(OR($B14="",$B14=" "),"",SUMIFS('PP6'!$H$17:$H$26,'PP6'!$F$17:$F$26,$B14))</f>
        <v/>
      </c>
      <c r="J14" s="207" t="str">
        <f>IF(OR($B14="",$B14=" "),"",SUMIFS('PP7'!$H$17:$H$26,'PP7'!$F$17:$F$26,$B14))</f>
        <v/>
      </c>
      <c r="K14" s="207" t="str">
        <f>IF(OR($B14="",$B14=" "),"",SUMIFS('PP8'!$H$17:$H$26,'PP8'!$F$17:$F$26,$B14))</f>
        <v/>
      </c>
      <c r="L14" s="207" t="str">
        <f>IF(OR($B14="",$B14=" "),"",SUMIFS('PP9'!$H$17:$H$26,'PP9'!$F$17:$F$26,$B14))</f>
        <v/>
      </c>
      <c r="M14" s="207" t="str">
        <f>IF(OR($B14="",$B14=" "),"",SUMIFS('PP10'!$H$17:$H$26,'PP10'!$F$17:$F$26,$B14))</f>
        <v/>
      </c>
      <c r="N14" s="207" t="str">
        <f>IF(OR($B14="",$B14=" "),"",SUMIFS('PP11'!$H$17:$H$26,'PP11'!$F$17:$F$26,$B14))</f>
        <v/>
      </c>
      <c r="O14" s="207" t="str">
        <f>IF(OR($B14="",$B14=" "),"",SUMIFS('PP12'!$H$17:$H$26,'PP12'!$F$17:$F$26,$B14))</f>
        <v/>
      </c>
      <c r="P14" s="207" t="str">
        <f>IF(OR($B14="",$B14=" "),"",SUMIFS('PP13'!$H$17:$H$26,'PP13'!$F$17:$F$26,$B14))</f>
        <v/>
      </c>
      <c r="Q14" s="207" t="str">
        <f>IF(OR($B14="",$B14=" "),"",SUMIFS('PP14'!$H$17:$H$26,'PP14'!$F$17:$F$26,$B14))</f>
        <v/>
      </c>
      <c r="R14" s="207" t="str">
        <f>IF(OR($B14="",$B14=" "),"",SUMIFS('PP15'!$H$17:$H$26,'PP15'!$F$17:$F$26,$B14))</f>
        <v/>
      </c>
      <c r="S14" s="207" t="str">
        <f>IF(OR($B14="",$B14=" "),"",SUMIFS('PP16'!$H$17:$H$26,'PP16'!$F$17:$F$26,$B14))</f>
        <v/>
      </c>
      <c r="T14" s="207" t="str">
        <f>IF(OR($B14="",$B14=" "),"",SUMIFS('PP17'!$H$17:$H$26,'PP17'!$F$17:$F$26,$B14))</f>
        <v/>
      </c>
      <c r="U14" s="207" t="str">
        <f>IF(OR($B14="",$B14=" "),"",SUMIFS('PP18'!$H$17:$H$26,'PP18'!$F$17:$F$26,$B14))</f>
        <v/>
      </c>
      <c r="V14" s="207" t="str">
        <f>IF(OR($B14="",$B14=" "),"",SUMIFS('PP19'!$H$17:$H$26,'PP19'!$F$17:$F$26,$B14))</f>
        <v/>
      </c>
      <c r="W14" s="207" t="str">
        <f>IF(OR($B14="",$B14=" "),"",SUMIFS('PP20'!$H$17:$H$26,'PP20'!$F$17:$F$26,$B14))</f>
        <v/>
      </c>
      <c r="X14" s="155"/>
      <c r="Y14" s="155"/>
    </row>
    <row r="15" spans="2:25" ht="16.5" thickBot="1" x14ac:dyDescent="0.35">
      <c r="B15" s="143" t="str">
        <f>Hulpblad!V11</f>
        <v xml:space="preserve"> </v>
      </c>
      <c r="C15" s="144" t="str">
        <f t="shared" si="0"/>
        <v/>
      </c>
      <c r="D15" s="145" t="str">
        <f>IF(OR($B15="",$B15=" "),"",SUMIFS(Penvoerder!$H$17:$H$26,Penvoerder!$F$17:$F$26,$B15))</f>
        <v/>
      </c>
      <c r="E15" s="208" t="str">
        <f>IF(OR($B15="",$B15=" "),"",SUMIFS('PP2'!$H$17:$H$26,'PP2'!$F$17:$F$26,$B15))</f>
        <v/>
      </c>
      <c r="F15" s="208" t="str">
        <f>IF(OR($B15="",$B15=" "),"",SUMIFS('PP3'!$H$17:$H$26,'PP3'!$F$17:$F$26,$B15))</f>
        <v/>
      </c>
      <c r="G15" s="208" t="str">
        <f>IF(OR($B15="",$B15=" "),"",SUMIFS('PP4'!$H$17:$H$26,'PP4'!$F$17:$F$26,$B15))</f>
        <v/>
      </c>
      <c r="H15" s="208" t="str">
        <f>IF(OR($B15="",$B15=" "),"",SUMIFS('PP5'!$H$17:$H$26,'PP5'!$F$17:$F$26,$B15))</f>
        <v/>
      </c>
      <c r="I15" s="208" t="str">
        <f>IF(OR($B15="",$B15=" "),"",SUMIFS('PP6'!$H$17:$H$26,'PP6'!$F$17:$F$26,$B15))</f>
        <v/>
      </c>
      <c r="J15" s="208" t="str">
        <f>IF(OR($B15="",$B15=" "),"",SUMIFS('PP7'!$H$17:$H$26,'PP7'!$F$17:$F$26,$B15))</f>
        <v/>
      </c>
      <c r="K15" s="208" t="str">
        <f>IF(OR($B15="",$B15=" "),"",SUMIFS('PP8'!$H$17:$H$26,'PP8'!$F$17:$F$26,$B15))</f>
        <v/>
      </c>
      <c r="L15" s="208" t="str">
        <f>IF(OR($B15="",$B15=" "),"",SUMIFS('PP9'!$H$17:$H$26,'PP9'!$F$17:$F$26,$B15))</f>
        <v/>
      </c>
      <c r="M15" s="208" t="str">
        <f>IF(OR($B15="",$B15=" "),"",SUMIFS('PP10'!$H$17:$H$26,'PP10'!$F$17:$F$26,$B15))</f>
        <v/>
      </c>
      <c r="N15" s="208" t="str">
        <f>IF(OR($B15="",$B15=" "),"",SUMIFS('PP11'!$H$17:$H$26,'PP11'!$F$17:$F$26,$B15))</f>
        <v/>
      </c>
      <c r="O15" s="208" t="str">
        <f>IF(OR($B15="",$B15=" "),"",SUMIFS('PP12'!$H$17:$H$26,'PP12'!$F$17:$F$26,$B15))</f>
        <v/>
      </c>
      <c r="P15" s="208" t="str">
        <f>IF(OR($B15="",$B15=" "),"",SUMIFS('PP13'!$H$17:$H$26,'PP13'!$F$17:$F$26,$B15))</f>
        <v/>
      </c>
      <c r="Q15" s="208" t="str">
        <f>IF(OR($B15="",$B15=" "),"",SUMIFS('PP14'!$H$17:$H$26,'PP14'!$F$17:$F$26,$B15))</f>
        <v/>
      </c>
      <c r="R15" s="208" t="str">
        <f>IF(OR($B15="",$B15=" "),"",SUMIFS('PP15'!$H$17:$H$26,'PP15'!$F$17:$F$26,$B15))</f>
        <v/>
      </c>
      <c r="S15" s="208" t="str">
        <f>IF(OR($B15="",$B15=" "),"",SUMIFS('PP16'!$H$17:$H$26,'PP16'!$F$17:$F$26,$B15))</f>
        <v/>
      </c>
      <c r="T15" s="208" t="str">
        <f>IF(OR($B15="",$B15=" "),"",SUMIFS('PP17'!$H$17:$H$26,'PP17'!$F$17:$F$26,$B15))</f>
        <v/>
      </c>
      <c r="U15" s="208" t="str">
        <f>IF(OR($B15="",$B15=" "),"",SUMIFS('PP18'!$H$17:$H$26,'PP18'!$F$17:$F$26,$B15))</f>
        <v/>
      </c>
      <c r="V15" s="208" t="str">
        <f>IF(OR($B15="",$B15=" "),"",SUMIFS('PP19'!$H$17:$H$26,'PP19'!$F$17:$F$26,$B15))</f>
        <v/>
      </c>
      <c r="W15" s="208" t="str">
        <f>IF(OR($B15="",$B15=" "),"",SUMIFS('PP20'!$H$17:$H$26,'PP20'!$F$17:$F$26,$B15))</f>
        <v/>
      </c>
      <c r="X15" s="155"/>
      <c r="Y15" s="155"/>
    </row>
    <row r="16" spans="2:25" ht="17.25" thickTop="1" thickBot="1" x14ac:dyDescent="0.35">
      <c r="B16" s="209" t="s">
        <v>1</v>
      </c>
      <c r="C16" s="146">
        <f>SUM(C6:C15)</f>
        <v>0</v>
      </c>
      <c r="D16" s="146">
        <f>SUM(D6:D15)</f>
        <v>0</v>
      </c>
      <c r="E16" s="146">
        <f t="shared" ref="E16:R16" si="1">SUM(E6:E15)</f>
        <v>0</v>
      </c>
      <c r="F16" s="146">
        <f t="shared" si="1"/>
        <v>0</v>
      </c>
      <c r="G16" s="146">
        <f t="shared" si="1"/>
        <v>0</v>
      </c>
      <c r="H16" s="146">
        <f t="shared" si="1"/>
        <v>0</v>
      </c>
      <c r="I16" s="146">
        <f t="shared" si="1"/>
        <v>0</v>
      </c>
      <c r="J16" s="146">
        <f t="shared" si="1"/>
        <v>0</v>
      </c>
      <c r="K16" s="146">
        <f t="shared" si="1"/>
        <v>0</v>
      </c>
      <c r="L16" s="146">
        <f t="shared" si="1"/>
        <v>0</v>
      </c>
      <c r="M16" s="146">
        <f t="shared" si="1"/>
        <v>0</v>
      </c>
      <c r="N16" s="146">
        <f t="shared" si="1"/>
        <v>0</v>
      </c>
      <c r="O16" s="146">
        <f t="shared" si="1"/>
        <v>0</v>
      </c>
      <c r="P16" s="146">
        <f t="shared" si="1"/>
        <v>0</v>
      </c>
      <c r="Q16" s="146">
        <f t="shared" si="1"/>
        <v>0</v>
      </c>
      <c r="R16" s="146">
        <f t="shared" si="1"/>
        <v>0</v>
      </c>
      <c r="S16" s="146">
        <f t="shared" ref="S16:W16" si="2">SUM(S6:S15)</f>
        <v>0</v>
      </c>
      <c r="T16" s="146">
        <f t="shared" si="2"/>
        <v>0</v>
      </c>
      <c r="U16" s="146">
        <f t="shared" si="2"/>
        <v>0</v>
      </c>
      <c r="V16" s="146">
        <f t="shared" si="2"/>
        <v>0</v>
      </c>
      <c r="W16" s="146">
        <f t="shared" si="2"/>
        <v>0</v>
      </c>
      <c r="X16" s="155"/>
      <c r="Y16" s="155"/>
    </row>
    <row r="17" spans="1:25" s="21" customFormat="1" ht="16.5" thickTop="1" x14ac:dyDescent="0.3">
      <c r="A17" s="25"/>
      <c r="B17" s="210" t="s">
        <v>34</v>
      </c>
      <c r="C17" s="147">
        <f>IFERROR(C16/$C16,0)</f>
        <v>0</v>
      </c>
      <c r="D17" s="147">
        <f t="shared" ref="D17:W17" si="3">IFERROR(D16/$C16,0)</f>
        <v>0</v>
      </c>
      <c r="E17" s="147">
        <f t="shared" si="3"/>
        <v>0</v>
      </c>
      <c r="F17" s="147">
        <f t="shared" si="3"/>
        <v>0</v>
      </c>
      <c r="G17" s="147">
        <f t="shared" si="3"/>
        <v>0</v>
      </c>
      <c r="H17" s="147">
        <f t="shared" si="3"/>
        <v>0</v>
      </c>
      <c r="I17" s="147">
        <f t="shared" si="3"/>
        <v>0</v>
      </c>
      <c r="J17" s="147">
        <f t="shared" si="3"/>
        <v>0</v>
      </c>
      <c r="K17" s="147">
        <f t="shared" si="3"/>
        <v>0</v>
      </c>
      <c r="L17" s="147">
        <f t="shared" si="3"/>
        <v>0</v>
      </c>
      <c r="M17" s="147">
        <f t="shared" si="3"/>
        <v>0</v>
      </c>
      <c r="N17" s="147">
        <f t="shared" si="3"/>
        <v>0</v>
      </c>
      <c r="O17" s="147">
        <f t="shared" si="3"/>
        <v>0</v>
      </c>
      <c r="P17" s="147">
        <f t="shared" si="3"/>
        <v>0</v>
      </c>
      <c r="Q17" s="147">
        <f t="shared" si="3"/>
        <v>0</v>
      </c>
      <c r="R17" s="147">
        <f t="shared" si="3"/>
        <v>0</v>
      </c>
      <c r="S17" s="147">
        <f t="shared" si="3"/>
        <v>0</v>
      </c>
      <c r="T17" s="147">
        <f t="shared" si="3"/>
        <v>0</v>
      </c>
      <c r="U17" s="147">
        <f t="shared" si="3"/>
        <v>0</v>
      </c>
      <c r="V17" s="147">
        <f t="shared" si="3"/>
        <v>0</v>
      </c>
      <c r="W17" s="147">
        <f t="shared" si="3"/>
        <v>0</v>
      </c>
      <c r="X17" s="211"/>
      <c r="Y17" s="211"/>
    </row>
    <row r="18" spans="1:25" ht="8.25" customHeight="1" x14ac:dyDescent="0.25">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row>
    <row r="19" spans="1:25" s="5" customFormat="1" ht="9" customHeight="1" x14ac:dyDescent="0.25">
      <c r="B19" s="119"/>
      <c r="C19" s="119"/>
      <c r="D19" s="119">
        <f>IF(Penvoerder!$A$22=0,0,1)</f>
        <v>0</v>
      </c>
      <c r="E19" s="119">
        <f>IF('PP2'!$A$22=0,0,1)</f>
        <v>0</v>
      </c>
      <c r="F19" s="119">
        <f>IF('PP3'!$A$22=0,0,1)</f>
        <v>0</v>
      </c>
      <c r="G19" s="119">
        <f>IF('PP4'!$A$22=0,0,1)</f>
        <v>0</v>
      </c>
      <c r="H19" s="119">
        <f>IF('PP5'!$A$22=0,0,1)</f>
        <v>0</v>
      </c>
      <c r="I19" s="119">
        <f>IF('PP6'!$A$22=0,0,1)</f>
        <v>0</v>
      </c>
      <c r="J19" s="119">
        <f>IF('PP7'!$A$22=0,0,1)</f>
        <v>0</v>
      </c>
      <c r="K19" s="119">
        <f>IF('PP8'!$A$22=0,0,1)</f>
        <v>0</v>
      </c>
      <c r="L19" s="119">
        <f>IF('PP9'!$A$22=0,0,1)</f>
        <v>0</v>
      </c>
      <c r="M19" s="119">
        <f>IF('PP10'!$A$22=0,0,1)</f>
        <v>0</v>
      </c>
      <c r="N19" s="119">
        <f>IF('PP11'!$A$22=0,0,1)</f>
        <v>0</v>
      </c>
      <c r="O19" s="119">
        <f>IF('PP12'!$A$22=0,0,1)</f>
        <v>0</v>
      </c>
      <c r="P19" s="119">
        <f>IF('PP13'!$A$22=0,0,1)</f>
        <v>0</v>
      </c>
      <c r="Q19" s="119">
        <f>IF('PP14'!$A$22=0,0,1)</f>
        <v>0</v>
      </c>
      <c r="R19" s="119">
        <f>IF('PP15'!$A$22=0,0,1)</f>
        <v>0</v>
      </c>
      <c r="S19" s="119">
        <f>IF('PP16'!$A$22=0,0,1)</f>
        <v>0</v>
      </c>
      <c r="T19" s="119">
        <f>IF('PP17'!$A$22=0,0,1)</f>
        <v>0</v>
      </c>
      <c r="U19" s="119">
        <f>IF('PP18'!$A$22=0,0,1)</f>
        <v>0</v>
      </c>
      <c r="V19" s="119">
        <f>IF('PP19'!$A$22=0,0,1)</f>
        <v>0</v>
      </c>
      <c r="W19" s="119">
        <f>IF('PP20'!$A$22=0,0,1)</f>
        <v>0</v>
      </c>
      <c r="X19" s="119"/>
      <c r="Y19" s="119"/>
    </row>
    <row r="20" spans="1:25" ht="16.5" thickBot="1" x14ac:dyDescent="0.35">
      <c r="B20" s="209"/>
      <c r="C20" s="209" t="s">
        <v>44</v>
      </c>
      <c r="D20" s="151" t="s">
        <v>27</v>
      </c>
      <c r="E20" s="151" t="s">
        <v>20</v>
      </c>
      <c r="F20" s="151" t="s">
        <v>19</v>
      </c>
      <c r="G20" s="151" t="s">
        <v>18</v>
      </c>
      <c r="H20" s="151" t="s">
        <v>17</v>
      </c>
      <c r="I20" s="151" t="s">
        <v>16</v>
      </c>
      <c r="J20" s="151" t="s">
        <v>15</v>
      </c>
      <c r="K20" s="151" t="s">
        <v>14</v>
      </c>
      <c r="L20" s="151" t="s">
        <v>13</v>
      </c>
      <c r="M20" s="151" t="s">
        <v>12</v>
      </c>
      <c r="N20" s="151" t="s">
        <v>11</v>
      </c>
      <c r="O20" s="151" t="s">
        <v>10</v>
      </c>
      <c r="P20" s="151" t="s">
        <v>9</v>
      </c>
      <c r="Q20" s="151" t="s">
        <v>8</v>
      </c>
      <c r="R20" s="151" t="s">
        <v>7</v>
      </c>
      <c r="S20" s="151" t="s">
        <v>55</v>
      </c>
      <c r="T20" s="151" t="s">
        <v>56</v>
      </c>
      <c r="U20" s="151" t="s">
        <v>57</v>
      </c>
      <c r="V20" s="151" t="s">
        <v>58</v>
      </c>
      <c r="W20" s="151" t="s">
        <v>59</v>
      </c>
      <c r="X20" s="155"/>
      <c r="Y20" s="155"/>
    </row>
    <row r="21" spans="1:25" ht="17.25" thickTop="1" thickBot="1" x14ac:dyDescent="0.35">
      <c r="B21" s="209" t="s">
        <v>23</v>
      </c>
      <c r="C21" s="209"/>
      <c r="D21" s="151" t="str">
        <f>IFERROR(IF(Penvoerder!$C$2="","",Penvoerder!$C$2),"")</f>
        <v/>
      </c>
      <c r="E21" s="151" t="str">
        <f>IFERROR(IF('PP2'!$C$2="","",'PP2'!$C$2),"")</f>
        <v/>
      </c>
      <c r="F21" s="151" t="str">
        <f>IFERROR(IF('PP3'!$C$2="","",'PP3'!$C$2),"")</f>
        <v/>
      </c>
      <c r="G21" s="151" t="str">
        <f>IFERROR(IF('PP4'!$C$2="","",'PP4'!$C$2),"")</f>
        <v/>
      </c>
      <c r="H21" s="151" t="str">
        <f>IFERROR(IF('PP5'!$C$2="","",'PP5'!$C$2),"")</f>
        <v/>
      </c>
      <c r="I21" s="151" t="str">
        <f>IFERROR(IF('PP6'!$C$2="","",'PP6'!$C$2),"")</f>
        <v/>
      </c>
      <c r="J21" s="151" t="str">
        <f>IFERROR(IF('PP7'!$C$2="","",'PP7'!$C$2),"")</f>
        <v/>
      </c>
      <c r="K21" s="151" t="str">
        <f>IFERROR(IF('PP8'!$C$2="","",'PP8'!$C$2),"")</f>
        <v/>
      </c>
      <c r="L21" s="151" t="str">
        <f>IFERROR(IF('PP9'!$C$2="","",'PP9'!$C$2),"")</f>
        <v/>
      </c>
      <c r="M21" s="151" t="str">
        <f>IFERROR(IF('PP10'!$C$2="","",'PP10'!$C$2),"")</f>
        <v/>
      </c>
      <c r="N21" s="151" t="str">
        <f>IFERROR(IF('PP11'!$C$2="","",'PP11'!$C$2),"")</f>
        <v/>
      </c>
      <c r="O21" s="151" t="str">
        <f>IFERROR(IF('PP12'!$C$2="","",'PP12'!$C$2),"")</f>
        <v/>
      </c>
      <c r="P21" s="151" t="str">
        <f>IFERROR(IF('PP13'!$C$2="","",'PP13'!$C$2),"")</f>
        <v/>
      </c>
      <c r="Q21" s="151" t="str">
        <f>IFERROR(IF('PP14'!$C$2="","",'PP14'!$C$2),"")</f>
        <v/>
      </c>
      <c r="R21" s="151" t="str">
        <f>IFERROR(IF('PP15'!$C$2="","",'PP15'!$C$2),"")</f>
        <v/>
      </c>
      <c r="S21" s="151" t="str">
        <f>IFERROR(IF('PP16'!$C$2="","",'PP16'!$C$2),"")</f>
        <v/>
      </c>
      <c r="T21" s="151" t="str">
        <f>IFERROR(IF('PP17'!$C$2="","",'PP17'!$C$2),"")</f>
        <v/>
      </c>
      <c r="U21" s="151" t="str">
        <f>IFERROR(IF('PP18'!$C$2="","",'PP18'!$C$2),"")</f>
        <v/>
      </c>
      <c r="V21" s="151" t="str">
        <f>IFERROR(IF('PP19'!$C$2="","",'PP19'!$C$2),"")</f>
        <v/>
      </c>
      <c r="W21" s="151" t="str">
        <f>IFERROR(IF('PP20'!$C$2="","",'PP20'!$C$2),"")</f>
        <v/>
      </c>
      <c r="X21" s="155"/>
      <c r="Y21" s="155"/>
    </row>
    <row r="22" spans="1:25" ht="16.5" thickTop="1" x14ac:dyDescent="0.3">
      <c r="A22" s="119" t="str">
        <f>IF(Projectinformatie!$B$24="",1,IFERROR(HLOOKUP(VLOOKUP(Projectinformatie!$B$24,Keuzeopties[#All],3,FALSE),Keuze_Kostensoort[#All],2,FALSE),0))</f>
        <v>Loonkosten plus vast % (44,2% + 15%)</v>
      </c>
      <c r="B22" s="139" t="s">
        <v>136</v>
      </c>
      <c r="C22" s="140">
        <f t="shared" ref="C22:C31" si="4">IF($A22=0,"",SUM(D22:W22))</f>
        <v>0</v>
      </c>
      <c r="D22" s="141">
        <f>SUM(Penvoerder!$G$37:$G$76)</f>
        <v>0</v>
      </c>
      <c r="E22" s="141">
        <f>SUM('PP2'!$G$37:$G$76)</f>
        <v>0</v>
      </c>
      <c r="F22" s="141">
        <f>SUM('PP3'!$G$37:$G$76)</f>
        <v>0</v>
      </c>
      <c r="G22" s="141">
        <f>SUM('PP4'!$G$37:$G$76)</f>
        <v>0</v>
      </c>
      <c r="H22" s="141">
        <f>SUM('PP5'!$G$37:$G$76)</f>
        <v>0</v>
      </c>
      <c r="I22" s="141">
        <f>SUM('PP6'!$G$37:$G$76)</f>
        <v>0</v>
      </c>
      <c r="J22" s="141">
        <f>SUM('PP7'!$G$37:$G$76)</f>
        <v>0</v>
      </c>
      <c r="K22" s="141">
        <f>SUM('PP8'!$G$37:$G$76)</f>
        <v>0</v>
      </c>
      <c r="L22" s="141">
        <f>SUM('PP9'!$G$37:$G$76)</f>
        <v>0</v>
      </c>
      <c r="M22" s="141">
        <f>SUM('PP10'!$G$37:$G$76)</f>
        <v>0</v>
      </c>
      <c r="N22" s="141">
        <f>SUM('PP11'!$G$37:$G$71)</f>
        <v>0</v>
      </c>
      <c r="O22" s="141">
        <f>SUM('PP12'!$G$37:$G$76)</f>
        <v>0</v>
      </c>
      <c r="P22" s="141">
        <f>SUM('PP13'!$G$37:$G$76)</f>
        <v>0</v>
      </c>
      <c r="Q22" s="141">
        <f>SUM('PP14'!$G$37:$G$76)</f>
        <v>0</v>
      </c>
      <c r="R22" s="141">
        <f>SUM('PP15'!$G$37:$G$76)</f>
        <v>0</v>
      </c>
      <c r="S22" s="141">
        <f>SUM('PP16'!$G$37:$G$76)</f>
        <v>0</v>
      </c>
      <c r="T22" s="141">
        <f>SUM('PP17'!$G$37:$G$76)</f>
        <v>0</v>
      </c>
      <c r="U22" s="141">
        <f>SUM('PP18'!$G$37:$G$76)</f>
        <v>0</v>
      </c>
      <c r="V22" s="141">
        <f>SUM('PP19'!$G$37:$G$76)</f>
        <v>0</v>
      </c>
      <c r="W22" s="141">
        <f>SUM('PP20'!$G$37:$G$76)</f>
        <v>0</v>
      </c>
      <c r="X22" s="155"/>
      <c r="Y22" s="155"/>
    </row>
    <row r="23" spans="1:25" ht="15.75" x14ac:dyDescent="0.3">
      <c r="A23" s="119">
        <f>IF(Projectinformatie!$B$24="",1,IFERROR(HLOOKUP(VLOOKUP(Projectinformatie!$B$24,Keuzeopties[#All],3,FALSE),Keuze_Kostensoort[#All],3,FALSE),0))</f>
        <v>0</v>
      </c>
      <c r="B23" s="142" t="s">
        <v>137</v>
      </c>
      <c r="C23" s="140" t="str">
        <f t="shared" si="4"/>
        <v/>
      </c>
      <c r="D23" s="141">
        <f>SUM(Penvoerder!$G$84:$G$98)</f>
        <v>0</v>
      </c>
      <c r="E23" s="141">
        <f>SUM('PP2'!$G$84:$G$98)</f>
        <v>0</v>
      </c>
      <c r="F23" s="141">
        <f>SUM('PP3'!$G$84:$G$98)</f>
        <v>0</v>
      </c>
      <c r="G23" s="141">
        <f>SUM('PP4'!$G$84:$G$98)</f>
        <v>0</v>
      </c>
      <c r="H23" s="141">
        <f>SUM('PP5'!$G$84:$G$98)</f>
        <v>0</v>
      </c>
      <c r="I23" s="141">
        <f>SUM('PP6'!$G$84:$G$98)</f>
        <v>0</v>
      </c>
      <c r="J23" s="141">
        <f>SUM('PP7'!$G$84:$G$98)</f>
        <v>0</v>
      </c>
      <c r="K23" s="141">
        <f>SUM('PP8'!$G$84:$G$98)</f>
        <v>0</v>
      </c>
      <c r="L23" s="141">
        <f>SUM('PP9'!$G$84:$G$98)</f>
        <v>0</v>
      </c>
      <c r="M23" s="141">
        <f>SUM('PP10'!$G$84:$G$98)</f>
        <v>0</v>
      </c>
      <c r="N23" s="141">
        <f>SUM('PP11'!$G$79:$G$93)</f>
        <v>0</v>
      </c>
      <c r="O23" s="141">
        <f>SUM('PP12'!$G$84:$G$98)</f>
        <v>0</v>
      </c>
      <c r="P23" s="141">
        <f>SUM('PP13'!$G$84:$G$98)</f>
        <v>0</v>
      </c>
      <c r="Q23" s="141">
        <f>SUM('PP14'!$G$84:$G$98)</f>
        <v>0</v>
      </c>
      <c r="R23" s="141">
        <f>SUM('PP15'!$G$84:$G$98)</f>
        <v>0</v>
      </c>
      <c r="S23" s="141">
        <f>SUM('PP16'!$G$84:$G$98)</f>
        <v>0</v>
      </c>
      <c r="T23" s="141">
        <f>SUM('PP17'!$G$84:$G$98)</f>
        <v>0</v>
      </c>
      <c r="U23" s="141">
        <f>SUM('PP18'!$G$84:$G$98)</f>
        <v>0</v>
      </c>
      <c r="V23" s="141">
        <f>SUM('PP19'!$G$84:$G$98)</f>
        <v>0</v>
      </c>
      <c r="W23" s="141">
        <f>SUM('PP20'!$G$84:$G$98)</f>
        <v>0</v>
      </c>
      <c r="X23" s="155"/>
      <c r="Y23" s="155"/>
    </row>
    <row r="24" spans="1:25" ht="15.75" x14ac:dyDescent="0.3">
      <c r="A24" s="119">
        <f>IF(Projectinformatie!$B$24="",1,IFERROR(HLOOKUP(VLOOKUP(Projectinformatie!$B$24,Keuzeopties[#All],3,FALSE),Keuze_Kostensoort[#All],4,FALSE),0))</f>
        <v>0</v>
      </c>
      <c r="B24" s="142" t="s">
        <v>138</v>
      </c>
      <c r="C24" s="140" t="str">
        <f t="shared" si="4"/>
        <v/>
      </c>
      <c r="D24" s="141">
        <f>SUM(Penvoerder!$C$106:$C$115)</f>
        <v>0</v>
      </c>
      <c r="E24" s="141">
        <f>SUM('PP2'!$C$106:$C$115)</f>
        <v>0</v>
      </c>
      <c r="F24" s="141">
        <f>SUM('PP3'!$C$106:$C$115)</f>
        <v>0</v>
      </c>
      <c r="G24" s="141">
        <f>SUM('PP4'!$C$106:$C$115)</f>
        <v>0</v>
      </c>
      <c r="H24" s="141">
        <f>SUM('PP5'!$C$106:$C$115)</f>
        <v>0</v>
      </c>
      <c r="I24" s="141">
        <f>SUM('PP6'!$C$106:$C$115)</f>
        <v>0</v>
      </c>
      <c r="J24" s="141">
        <f>SUM('PP7'!$C$106:$C$115)</f>
        <v>0</v>
      </c>
      <c r="K24" s="141">
        <f>SUM('PP8'!$C$106:$C$115)</f>
        <v>0</v>
      </c>
      <c r="L24" s="141">
        <f>SUM('PP9'!$C$106:$C$115)</f>
        <v>0</v>
      </c>
      <c r="M24" s="141">
        <f>SUM('PP10'!$C$106:$C$115)</f>
        <v>0</v>
      </c>
      <c r="N24" s="141">
        <f>SUM('PP11'!$C$101:$C$110)</f>
        <v>0</v>
      </c>
      <c r="O24" s="141">
        <f>SUM('PP12'!$C$106:$C$115)</f>
        <v>0</v>
      </c>
      <c r="P24" s="141">
        <f>SUM('PP13'!$C$106:$C$115)</f>
        <v>0</v>
      </c>
      <c r="Q24" s="141">
        <f>SUM('PP14'!$C$106:$C$115)</f>
        <v>0</v>
      </c>
      <c r="R24" s="141">
        <f>SUM('PP15'!$C$106:$C$115)</f>
        <v>0</v>
      </c>
      <c r="S24" s="141">
        <f>SUM('PP16'!$C$106:$C$115)</f>
        <v>0</v>
      </c>
      <c r="T24" s="141">
        <f>SUM('PP17'!$C$106:$C$115)</f>
        <v>0</v>
      </c>
      <c r="U24" s="141">
        <f>SUM('PP18'!$C$106:$C$115)</f>
        <v>0</v>
      </c>
      <c r="V24" s="141">
        <f>SUM('PP19'!$C$106:$C$115)</f>
        <v>0</v>
      </c>
      <c r="W24" s="141">
        <f>SUM('PP20'!$C$106:$C$115)</f>
        <v>0</v>
      </c>
      <c r="X24" s="155"/>
      <c r="Y24" s="155"/>
    </row>
    <row r="25" spans="1:25" ht="15.75" x14ac:dyDescent="0.3">
      <c r="A25" s="119" t="str">
        <f>IF(Projectinformatie!$B$24="",1,IFERROR(HLOOKUP(VLOOKUP(Projectinformatie!$B$24,Keuzeopties[#All],3,FALSE),Keuze_Kostensoort[#All],5,FALSE),0))</f>
        <v>Vast uurtarief eigen arbeid - € 50</v>
      </c>
      <c r="B25" s="142" t="s">
        <v>139</v>
      </c>
      <c r="C25" s="140">
        <f t="shared" si="4"/>
        <v>0</v>
      </c>
      <c r="D25" s="141">
        <f>SUM(Penvoerder!$E$123:$E$142)</f>
        <v>0</v>
      </c>
      <c r="E25" s="141">
        <f>SUM('PP2'!$E$123:$E$142)</f>
        <v>0</v>
      </c>
      <c r="F25" s="141">
        <f>SUM('PP3'!$E$123:$E$142)</f>
        <v>0</v>
      </c>
      <c r="G25" s="141">
        <f>SUM('PP4'!$E$123:$E$142)</f>
        <v>0</v>
      </c>
      <c r="H25" s="141">
        <f>SUM('PP5'!$E$123:$E$142)</f>
        <v>0</v>
      </c>
      <c r="I25" s="141">
        <f>SUM('PP6'!$E$123:$E$142)</f>
        <v>0</v>
      </c>
      <c r="J25" s="141">
        <f>SUM('PP7'!$E$123:$E$142)</f>
        <v>0</v>
      </c>
      <c r="K25" s="141">
        <f>SUM('PP8'!$E$123:$E$142)</f>
        <v>0</v>
      </c>
      <c r="L25" s="141">
        <f>SUM('PP9'!$E$123:$E$142)</f>
        <v>0</v>
      </c>
      <c r="M25" s="141">
        <f>SUM('PP10'!$E$123:$E$142)</f>
        <v>0</v>
      </c>
      <c r="N25" s="141">
        <f>SUM('PP11'!$E$118:$E$137)</f>
        <v>0</v>
      </c>
      <c r="O25" s="141">
        <f>SUM('PP12'!$E$123:$E$142)</f>
        <v>0</v>
      </c>
      <c r="P25" s="141">
        <f>SUM('PP13'!$E$123:$E$142)</f>
        <v>0</v>
      </c>
      <c r="Q25" s="141">
        <f>SUM('PP14'!$E$123:$E$142)</f>
        <v>0</v>
      </c>
      <c r="R25" s="141">
        <f>SUM('PP15'!$E$123:$E$142)</f>
        <v>0</v>
      </c>
      <c r="S25" s="141">
        <f>SUM('PP16'!$E$123:$E$142)</f>
        <v>0</v>
      </c>
      <c r="T25" s="141">
        <f>SUM('PP17'!$E$123:$E$142)</f>
        <v>0</v>
      </c>
      <c r="U25" s="141">
        <f>SUM('PP18'!$E$123:$E$142)</f>
        <v>0</v>
      </c>
      <c r="V25" s="141">
        <f>SUM('PP19'!$E$123:$E$142)</f>
        <v>0</v>
      </c>
      <c r="W25" s="141">
        <f>SUM('PP20'!$E$123:$E$142)</f>
        <v>0</v>
      </c>
      <c r="X25" s="155"/>
      <c r="Y25" s="155"/>
    </row>
    <row r="26" spans="1:25" ht="15.75" x14ac:dyDescent="0.3">
      <c r="A26" s="119">
        <f>IF(Projectinformatie!$B$24="",1,IFERROR(HLOOKUP(VLOOKUP(Projectinformatie!$B$24,Keuzeopties[#All],3,FALSE),Keuze_Kostensoort[#All],6,FALSE),0))</f>
        <v>0</v>
      </c>
      <c r="B26" s="142" t="s">
        <v>140</v>
      </c>
      <c r="C26" s="140" t="str">
        <f t="shared" si="4"/>
        <v/>
      </c>
      <c r="D26" s="141">
        <f>SUM(Penvoerder!$E$150:$E$159)</f>
        <v>0</v>
      </c>
      <c r="E26" s="141">
        <f>SUM('PP2'!$E$150:$E$159)</f>
        <v>0</v>
      </c>
      <c r="F26" s="141">
        <f>SUM('PP3'!$E$150:$E$159)</f>
        <v>0</v>
      </c>
      <c r="G26" s="141">
        <f>SUM('PP4'!$E$150:$E$159)</f>
        <v>0</v>
      </c>
      <c r="H26" s="141">
        <f>SUM('PP5'!$E$150:$E$159)</f>
        <v>0</v>
      </c>
      <c r="I26" s="141">
        <f>SUM('PP6'!$E$150:$E$159)</f>
        <v>0</v>
      </c>
      <c r="J26" s="141">
        <f>SUM('PP7'!$E$150:$E$159)</f>
        <v>0</v>
      </c>
      <c r="K26" s="141">
        <f>SUM('PP8'!$E$150:$E$159)</f>
        <v>0</v>
      </c>
      <c r="L26" s="141">
        <f>SUM('PP9'!$E$150:$E$159)</f>
        <v>0</v>
      </c>
      <c r="M26" s="141">
        <f>SUM('PP10'!$E$150:$E$159)</f>
        <v>0</v>
      </c>
      <c r="N26" s="141">
        <f>SUM('PP11'!$E$145:$E$154)</f>
        <v>0</v>
      </c>
      <c r="O26" s="141">
        <f>SUM('PP12'!$E$150:$E$159)</f>
        <v>0</v>
      </c>
      <c r="P26" s="141">
        <f>SUM('PP13'!$E$150:$E$159)</f>
        <v>0</v>
      </c>
      <c r="Q26" s="141">
        <f>SUM('PP14'!$E$150:$E$159)</f>
        <v>0</v>
      </c>
      <c r="R26" s="141">
        <f>SUM('PP15'!$E$150:$E$159)</f>
        <v>0</v>
      </c>
      <c r="S26" s="141">
        <f>SUM('PP16'!$E$150:$E$159)</f>
        <v>0</v>
      </c>
      <c r="T26" s="141">
        <f>SUM('PP17'!$E$150:$E$159)</f>
        <v>0</v>
      </c>
      <c r="U26" s="141">
        <f>SUM('PP18'!$E$150:$E$159)</f>
        <v>0</v>
      </c>
      <c r="V26" s="141">
        <f>SUM('PP19'!$E$150:$E$159)</f>
        <v>0</v>
      </c>
      <c r="W26" s="141">
        <f>SUM('PP20'!$E$150:$E$159)</f>
        <v>0</v>
      </c>
      <c r="X26" s="155"/>
      <c r="Y26" s="155"/>
    </row>
    <row r="27" spans="1:25" ht="15.75" x14ac:dyDescent="0.3">
      <c r="A27" s="119">
        <f>IF(Projectinformatie!$B$24="",1,IF(SUM(D19:W19)&gt;0,1,0))</f>
        <v>0</v>
      </c>
      <c r="B27" s="142" t="s">
        <v>24</v>
      </c>
      <c r="C27" s="140" t="str">
        <f t="shared" si="4"/>
        <v/>
      </c>
      <c r="D27" s="141">
        <f>SUM(Penvoerder!$E$167:$E$175)</f>
        <v>0</v>
      </c>
      <c r="E27" s="141">
        <f>SUM('PP2'!$E$167:$E$175)</f>
        <v>0</v>
      </c>
      <c r="F27" s="141">
        <f>SUM('PP3'!$E$167:$E$175)</f>
        <v>0</v>
      </c>
      <c r="G27" s="141">
        <f>SUM('PP4'!$E$167:$E$175)</f>
        <v>0</v>
      </c>
      <c r="H27" s="141">
        <f>SUM('PP5'!$E$167:$E$175)</f>
        <v>0</v>
      </c>
      <c r="I27" s="141">
        <f>SUM('PP6'!$E$167:$E$175)</f>
        <v>0</v>
      </c>
      <c r="J27" s="141">
        <f>SUM('PP7'!$E$167:$E$175)</f>
        <v>0</v>
      </c>
      <c r="K27" s="141">
        <f>SUM('PP8'!$E$167:$E$175)</f>
        <v>0</v>
      </c>
      <c r="L27" s="141">
        <f>SUM('PP9'!$E$167:$E$175)</f>
        <v>0</v>
      </c>
      <c r="M27" s="141">
        <f>SUM('PP10'!$E$167:$E$175)</f>
        <v>0</v>
      </c>
      <c r="N27" s="141">
        <f>SUM('PP11'!$E$162:$E$170)</f>
        <v>0</v>
      </c>
      <c r="O27" s="141">
        <f>SUM('PP12'!$E$167:$E$175)</f>
        <v>0</v>
      </c>
      <c r="P27" s="141">
        <f>SUM('PP13'!$E$167:$E$175)</f>
        <v>0</v>
      </c>
      <c r="Q27" s="141">
        <f>SUM('PP14'!$E$167:$E$175)</f>
        <v>0</v>
      </c>
      <c r="R27" s="141">
        <f>SUM('PP15'!$E$167:$E$175)</f>
        <v>0</v>
      </c>
      <c r="S27" s="141">
        <f>SUM('PP16'!$E$167:$E$175)</f>
        <v>0</v>
      </c>
      <c r="T27" s="141">
        <f>SUM('PP17'!$E$167:$E$175)</f>
        <v>0</v>
      </c>
      <c r="U27" s="141">
        <f>SUM('PP18'!$E$167:$E$175)</f>
        <v>0</v>
      </c>
      <c r="V27" s="141">
        <f>SUM('PP19'!$E$167:$E$175)</f>
        <v>0</v>
      </c>
      <c r="W27" s="141">
        <f>SUM('PP20'!$E$167:$E$175)</f>
        <v>0</v>
      </c>
      <c r="X27" s="155"/>
      <c r="Y27" s="155"/>
    </row>
    <row r="28" spans="1:25" ht="15.75" x14ac:dyDescent="0.3">
      <c r="A28" s="119" t="str">
        <f>IF(Projectinformatie!$B$24="",1,IFERROR(HLOOKUP(VLOOKUP(Projectinformatie!$B$24,Keuzeopties[#All],3,FALSE),Keuze_Kostensoort[#All],8,FALSE),0))</f>
        <v>Bijdragen in natura</v>
      </c>
      <c r="B28" s="142" t="s">
        <v>25</v>
      </c>
      <c r="C28" s="140">
        <f t="shared" si="4"/>
        <v>0</v>
      </c>
      <c r="D28" s="141">
        <f>SUM(Penvoerder!$E$183:$E$199)</f>
        <v>0</v>
      </c>
      <c r="E28" s="141">
        <f>SUM('PP2'!$E$183:$E$199)</f>
        <v>0</v>
      </c>
      <c r="F28" s="141">
        <f>SUM('PP3'!$E$183:$E$199)</f>
        <v>0</v>
      </c>
      <c r="G28" s="141">
        <f>SUM('PP4'!$E$183:$E$199)</f>
        <v>0</v>
      </c>
      <c r="H28" s="141">
        <f>SUM('PP5'!$E$183:$E$199)</f>
        <v>0</v>
      </c>
      <c r="I28" s="141">
        <f>SUM('PP6'!$E$183:$E$199)</f>
        <v>0</v>
      </c>
      <c r="J28" s="141">
        <f>SUM('PP7'!$E$183:$E$199)</f>
        <v>0</v>
      </c>
      <c r="K28" s="141">
        <f>SUM('PP8'!$E$183:$E$199)</f>
        <v>0</v>
      </c>
      <c r="L28" s="141">
        <f>SUM('PP9'!$E$183:$E$199)</f>
        <v>0</v>
      </c>
      <c r="M28" s="141">
        <f>SUM('PP10'!$E$183:$E$199)</f>
        <v>0</v>
      </c>
      <c r="N28" s="141">
        <f>SUM('PP11'!$E$178:$E$194)</f>
        <v>0</v>
      </c>
      <c r="O28" s="141">
        <f>SUM('PP12'!$E$183:$E$199)</f>
        <v>0</v>
      </c>
      <c r="P28" s="141">
        <f>SUM('PP13'!$E$183:$E$199)</f>
        <v>0</v>
      </c>
      <c r="Q28" s="141">
        <f>SUM('PP14'!$E$183:$E$199)</f>
        <v>0</v>
      </c>
      <c r="R28" s="141">
        <f>SUM('PP15'!$E$183:$E$199)</f>
        <v>0</v>
      </c>
      <c r="S28" s="141">
        <f>SUM('PP16'!$E$183:$E$199)</f>
        <v>0</v>
      </c>
      <c r="T28" s="141">
        <f>SUM('PP17'!$E$183:$E$199)</f>
        <v>0</v>
      </c>
      <c r="U28" s="141">
        <f>SUM('PP18'!$E$183:$E$199)</f>
        <v>0</v>
      </c>
      <c r="V28" s="141">
        <f>SUM('PP19'!$E$183:$E$199)</f>
        <v>0</v>
      </c>
      <c r="W28" s="141">
        <f>SUM('PP20'!$E$183:$E$199)</f>
        <v>0</v>
      </c>
      <c r="X28" s="155"/>
      <c r="Y28" s="155"/>
    </row>
    <row r="29" spans="1:25" ht="15.75" x14ac:dyDescent="0.3">
      <c r="A29" s="119" t="str">
        <f>IF(Projectinformatie!$B$24="",1,IFERROR(HLOOKUP(VLOOKUP(Projectinformatie!$B$24,Keuzeopties[#All],3,FALSE),Keuze_Kostensoort[#All],9,FALSE),0))</f>
        <v>Afschrijvingskosten</v>
      </c>
      <c r="B29" s="142" t="s">
        <v>22</v>
      </c>
      <c r="C29" s="140">
        <f t="shared" si="4"/>
        <v>0</v>
      </c>
      <c r="D29" s="141">
        <f>SUM(Penvoerder!$I$207:$I$214)</f>
        <v>0</v>
      </c>
      <c r="E29" s="141">
        <f>SUM('PP2'!$I$207:$I$214)</f>
        <v>0</v>
      </c>
      <c r="F29" s="141">
        <f>SUM('PP3'!$I$207:$I$214)</f>
        <v>0</v>
      </c>
      <c r="G29" s="141">
        <f>SUM('PP4'!$I$207:$I$214)</f>
        <v>0</v>
      </c>
      <c r="H29" s="141">
        <f>SUM('PP5'!$I$207:$I$214)</f>
        <v>0</v>
      </c>
      <c r="I29" s="141">
        <f>SUM('PP6'!$I$207:$I$214)</f>
        <v>0</v>
      </c>
      <c r="J29" s="141">
        <f>SUM('PP7'!$I$207:$I$214)</f>
        <v>0</v>
      </c>
      <c r="K29" s="141">
        <f>SUM('PP8'!$I$207:$I$214)</f>
        <v>0</v>
      </c>
      <c r="L29" s="141">
        <f>SUM('PP9'!$I$207:$I$214)</f>
        <v>0</v>
      </c>
      <c r="M29" s="141">
        <f>SUM('PP10'!$I$207:$I$214)</f>
        <v>0</v>
      </c>
      <c r="N29" s="141">
        <f>SUM('PP11'!$I$202:$I$209)</f>
        <v>0</v>
      </c>
      <c r="O29" s="141">
        <f>SUM('PP12'!$I$207:$I$214)</f>
        <v>0</v>
      </c>
      <c r="P29" s="141">
        <f>SUM('PP13'!$I$207:$I$214)</f>
        <v>0</v>
      </c>
      <c r="Q29" s="141">
        <f>SUM('PP14'!$I$207:$I$214)</f>
        <v>0</v>
      </c>
      <c r="R29" s="141">
        <f>SUM('PP15'!$I$207:$I$214)</f>
        <v>0</v>
      </c>
      <c r="S29" s="141">
        <f>SUM('PP16'!$I$207:$I$214)</f>
        <v>0</v>
      </c>
      <c r="T29" s="141">
        <f>SUM('PP17'!$I$207:$I$214)</f>
        <v>0</v>
      </c>
      <c r="U29" s="141">
        <f>SUM('PP18'!$I$207:$I$214)</f>
        <v>0</v>
      </c>
      <c r="V29" s="141">
        <f>SUM('PP19'!$I$207:$I$214)</f>
        <v>0</v>
      </c>
      <c r="W29" s="141">
        <f>SUM('PP20'!$I$207:$I$214)</f>
        <v>0</v>
      </c>
      <c r="X29" s="155"/>
      <c r="Y29" s="155"/>
    </row>
    <row r="30" spans="1:25" ht="15.75" x14ac:dyDescent="0.3">
      <c r="A30" s="119" t="str">
        <f>IF(Projectinformatie!$B$24="",1,IFERROR(HLOOKUP(VLOOKUP(Projectinformatie!$B$24,Keuzeopties[#All],3,FALSE),Keuze_Kostensoort[#All],10,FALSE),0))</f>
        <v>Overige kosten</v>
      </c>
      <c r="B30" s="142" t="s">
        <v>141</v>
      </c>
      <c r="C30" s="140">
        <f t="shared" si="4"/>
        <v>0</v>
      </c>
      <c r="D30" s="141">
        <f>SUM(Penvoerder!$F$222:$F$237)</f>
        <v>0</v>
      </c>
      <c r="E30" s="141">
        <f>SUM('PP2'!$F$222:$F$237)</f>
        <v>0</v>
      </c>
      <c r="F30" s="141">
        <f>SUM('PP3'!$F$222:$F$237)</f>
        <v>0</v>
      </c>
      <c r="G30" s="141">
        <f>SUM('PP4'!$F$222:$F$237)</f>
        <v>0</v>
      </c>
      <c r="H30" s="141">
        <f>SUM('PP5'!$F$222:$F$237)</f>
        <v>0</v>
      </c>
      <c r="I30" s="141">
        <f>SUM('PP6'!$F$222:$F$237)</f>
        <v>0</v>
      </c>
      <c r="J30" s="141">
        <f>SUM('PP7'!$F$222:$F$237)</f>
        <v>0</v>
      </c>
      <c r="K30" s="141">
        <f>SUM('PP8'!$F$222:$F$237)</f>
        <v>0</v>
      </c>
      <c r="L30" s="141">
        <f>SUM('PP9'!$F$222:$F$237)</f>
        <v>0</v>
      </c>
      <c r="M30" s="141">
        <f>SUM('PP10'!$F$222:$F$237)</f>
        <v>0</v>
      </c>
      <c r="N30" s="141">
        <f>SUM('PP11'!$F$217:$F$232)</f>
        <v>0</v>
      </c>
      <c r="O30" s="141">
        <f>SUM('PP12'!$F$222:$F$237)</f>
        <v>0</v>
      </c>
      <c r="P30" s="141">
        <f>SUM('PP13'!$F$222:$F$237)</f>
        <v>0</v>
      </c>
      <c r="Q30" s="141">
        <f>SUM('PP14'!$F$222:$F$237)</f>
        <v>0</v>
      </c>
      <c r="R30" s="141">
        <f>SUM('PP15'!$F$222:$F$237)</f>
        <v>0</v>
      </c>
      <c r="S30" s="141">
        <f>SUM('PP16'!$F$222:$F$237)</f>
        <v>0</v>
      </c>
      <c r="T30" s="141">
        <f>SUM('PP17'!$F$222:$F$237)</f>
        <v>0</v>
      </c>
      <c r="U30" s="141">
        <f>SUM('PP18'!$F$222:$F$237)</f>
        <v>0</v>
      </c>
      <c r="V30" s="141">
        <f>SUM('PP19'!$F$222:$F$237)</f>
        <v>0</v>
      </c>
      <c r="W30" s="141">
        <f>SUM('PP20'!$F$222:$F$237)</f>
        <v>0</v>
      </c>
      <c r="X30" s="155"/>
      <c r="Y30" s="155"/>
    </row>
    <row r="31" spans="1:25" ht="16.5" thickBot="1" x14ac:dyDescent="0.35">
      <c r="A31" s="119">
        <f>IF(Projectinformatie!$B$24="",1,IFERROR(HLOOKUP(VLOOKUP(Projectinformatie!$B$24,Keuzeopties[#All],3,FALSE),Keuze_Kostensoort[#All],11,FALSE),0))</f>
        <v>0</v>
      </c>
      <c r="B31" s="143" t="s">
        <v>142</v>
      </c>
      <c r="C31" s="144" t="str">
        <f t="shared" si="4"/>
        <v/>
      </c>
      <c r="D31" s="145">
        <f>SUM(Penvoerder!$C$245:$C$254)</f>
        <v>0</v>
      </c>
      <c r="E31" s="145">
        <f>SUM('PP2'!$C$245:$C$254)</f>
        <v>0</v>
      </c>
      <c r="F31" s="145">
        <f>SUM('PP3'!$C$245:$C$254)</f>
        <v>0</v>
      </c>
      <c r="G31" s="145">
        <f>SUM('PP4'!$C$245:$C$254)</f>
        <v>0</v>
      </c>
      <c r="H31" s="145">
        <f>SUM('PP5'!$C$245:$C$254)</f>
        <v>0</v>
      </c>
      <c r="I31" s="145">
        <f>SUM('PP6'!$C$245:$C$254)</f>
        <v>0</v>
      </c>
      <c r="J31" s="145">
        <f>SUM('PP7'!$C$245:$C$254)</f>
        <v>0</v>
      </c>
      <c r="K31" s="145">
        <f>SUM('PP8'!$C$245:$C$254)</f>
        <v>0</v>
      </c>
      <c r="L31" s="145">
        <f>SUM('PP9'!$C$245:$C$254)</f>
        <v>0</v>
      </c>
      <c r="M31" s="145">
        <f>SUM('PP10'!$C$245:$C$254)</f>
        <v>0</v>
      </c>
      <c r="N31" s="145">
        <f>SUM('PP11'!$C$240:$C$249)</f>
        <v>0</v>
      </c>
      <c r="O31" s="145">
        <f>SUM('PP12'!$C$245:$C$254)</f>
        <v>0</v>
      </c>
      <c r="P31" s="145">
        <f>SUM('PP13'!$C$245:$C$254)</f>
        <v>0</v>
      </c>
      <c r="Q31" s="145">
        <f>SUM('PP14'!$C$245:$C$254)</f>
        <v>0</v>
      </c>
      <c r="R31" s="145">
        <f>SUM('PP15'!$C$245:$C$254)</f>
        <v>0</v>
      </c>
      <c r="S31" s="145">
        <f>SUM('PP16'!$C$245:$C$254)</f>
        <v>0</v>
      </c>
      <c r="T31" s="145">
        <f>SUM('PP17'!$C$245:$C$254)</f>
        <v>0</v>
      </c>
      <c r="U31" s="145">
        <f>SUM('PP18'!$C$245:$C$254)</f>
        <v>0</v>
      </c>
      <c r="V31" s="145">
        <f>SUM('PP19'!$C$245:$C$254)</f>
        <v>0</v>
      </c>
      <c r="W31" s="145">
        <f>SUM('PP20'!$C$245:$C$254)</f>
        <v>0</v>
      </c>
      <c r="X31" s="155"/>
      <c r="Y31" s="155"/>
    </row>
    <row r="32" spans="1:25" ht="17.25" customHeight="1" thickTop="1" thickBot="1" x14ac:dyDescent="0.35">
      <c r="B32" s="209" t="s">
        <v>1</v>
      </c>
      <c r="C32" s="146">
        <f>SUM(C22:C31)</f>
        <v>0</v>
      </c>
      <c r="D32" s="146">
        <f>SUM(D22:D31)</f>
        <v>0</v>
      </c>
      <c r="E32" s="146">
        <f t="shared" ref="E32" si="5">SUM(E22:E31)</f>
        <v>0</v>
      </c>
      <c r="F32" s="146">
        <f t="shared" ref="F32" si="6">SUM(F22:F31)</f>
        <v>0</v>
      </c>
      <c r="G32" s="146">
        <f t="shared" ref="G32" si="7">SUM(G22:G31)</f>
        <v>0</v>
      </c>
      <c r="H32" s="146">
        <f t="shared" ref="H32" si="8">SUM(H22:H31)</f>
        <v>0</v>
      </c>
      <c r="I32" s="146">
        <f t="shared" ref="I32" si="9">SUM(I22:I31)</f>
        <v>0</v>
      </c>
      <c r="J32" s="146">
        <f t="shared" ref="J32" si="10">SUM(J22:J31)</f>
        <v>0</v>
      </c>
      <c r="K32" s="146">
        <f t="shared" ref="K32" si="11">SUM(K22:K31)</f>
        <v>0</v>
      </c>
      <c r="L32" s="146">
        <f t="shared" ref="L32" si="12">SUM(L22:L31)</f>
        <v>0</v>
      </c>
      <c r="M32" s="146">
        <f t="shared" ref="M32" si="13">SUM(M22:M31)</f>
        <v>0</v>
      </c>
      <c r="N32" s="146">
        <f t="shared" ref="N32" si="14">SUM(N22:N31)</f>
        <v>0</v>
      </c>
      <c r="O32" s="146">
        <f t="shared" ref="O32" si="15">SUM(O22:O31)</f>
        <v>0</v>
      </c>
      <c r="P32" s="146">
        <f t="shared" ref="P32" si="16">SUM(P22:P31)</f>
        <v>0</v>
      </c>
      <c r="Q32" s="146">
        <f t="shared" ref="Q32" si="17">SUM(Q22:Q31)</f>
        <v>0</v>
      </c>
      <c r="R32" s="146">
        <f t="shared" ref="R32:W32" si="18">SUM(R22:R31)</f>
        <v>0</v>
      </c>
      <c r="S32" s="146">
        <f t="shared" si="18"/>
        <v>0</v>
      </c>
      <c r="T32" s="146">
        <f t="shared" si="18"/>
        <v>0</v>
      </c>
      <c r="U32" s="146">
        <f t="shared" si="18"/>
        <v>0</v>
      </c>
      <c r="V32" s="146">
        <f t="shared" si="18"/>
        <v>0</v>
      </c>
      <c r="W32" s="146">
        <f t="shared" si="18"/>
        <v>0</v>
      </c>
      <c r="X32" s="155"/>
      <c r="Y32" s="155"/>
    </row>
    <row r="33" spans="1:25" s="21" customFormat="1" ht="16.5" thickTop="1" x14ac:dyDescent="0.3">
      <c r="A33" s="25"/>
      <c r="B33" s="210" t="s">
        <v>34</v>
      </c>
      <c r="C33" s="147">
        <f t="shared" ref="C33" si="19">IFERROR(C32/$C32,0)</f>
        <v>0</v>
      </c>
      <c r="D33" s="147">
        <f>IFERROR(D32/$C32,0)</f>
        <v>0</v>
      </c>
      <c r="E33" s="147">
        <f t="shared" ref="E33:W33" si="20">IFERROR(E32/$C32,0)</f>
        <v>0</v>
      </c>
      <c r="F33" s="147">
        <f t="shared" si="20"/>
        <v>0</v>
      </c>
      <c r="G33" s="147">
        <f t="shared" si="20"/>
        <v>0</v>
      </c>
      <c r="H33" s="147">
        <f t="shared" si="20"/>
        <v>0</v>
      </c>
      <c r="I33" s="147">
        <f t="shared" si="20"/>
        <v>0</v>
      </c>
      <c r="J33" s="147">
        <f t="shared" si="20"/>
        <v>0</v>
      </c>
      <c r="K33" s="147">
        <f t="shared" si="20"/>
        <v>0</v>
      </c>
      <c r="L33" s="147">
        <f t="shared" si="20"/>
        <v>0</v>
      </c>
      <c r="M33" s="147">
        <f t="shared" si="20"/>
        <v>0</v>
      </c>
      <c r="N33" s="147">
        <f t="shared" si="20"/>
        <v>0</v>
      </c>
      <c r="O33" s="147">
        <f t="shared" si="20"/>
        <v>0</v>
      </c>
      <c r="P33" s="147">
        <f t="shared" si="20"/>
        <v>0</v>
      </c>
      <c r="Q33" s="147">
        <f t="shared" si="20"/>
        <v>0</v>
      </c>
      <c r="R33" s="147">
        <f t="shared" si="20"/>
        <v>0</v>
      </c>
      <c r="S33" s="147">
        <f t="shared" si="20"/>
        <v>0</v>
      </c>
      <c r="T33" s="147">
        <f t="shared" si="20"/>
        <v>0</v>
      </c>
      <c r="U33" s="147">
        <f t="shared" si="20"/>
        <v>0</v>
      </c>
      <c r="V33" s="147">
        <f t="shared" si="20"/>
        <v>0</v>
      </c>
      <c r="W33" s="147">
        <f t="shared" si="20"/>
        <v>0</v>
      </c>
      <c r="X33" s="211"/>
      <c r="Y33" s="211"/>
    </row>
    <row r="34" spans="1:25" s="21" customFormat="1" ht="15.75" x14ac:dyDescent="0.3">
      <c r="A34" s="25"/>
      <c r="B34" s="212" t="s">
        <v>97</v>
      </c>
      <c r="C34" s="147"/>
      <c r="D34" s="147"/>
      <c r="E34" s="147"/>
      <c r="F34" s="147"/>
      <c r="G34" s="147"/>
      <c r="H34" s="147"/>
      <c r="I34" s="147"/>
      <c r="J34" s="147"/>
      <c r="K34" s="147"/>
      <c r="L34" s="147"/>
      <c r="M34" s="147"/>
      <c r="N34" s="147"/>
      <c r="O34" s="147"/>
      <c r="P34" s="147"/>
      <c r="Q34" s="147"/>
      <c r="R34" s="147"/>
      <c r="S34" s="147"/>
      <c r="T34" s="147"/>
      <c r="U34" s="147"/>
      <c r="V34" s="147"/>
      <c r="W34" s="147"/>
      <c r="X34" s="211"/>
      <c r="Y34" s="211"/>
    </row>
    <row r="35" spans="1:25" ht="15" customHeight="1" x14ac:dyDescent="0.2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row>
    <row r="36" spans="1:25" ht="16.5" thickBot="1" x14ac:dyDescent="0.35">
      <c r="B36" s="209" t="s">
        <v>95</v>
      </c>
      <c r="C36" s="146" t="str">
        <f>IF(ROUND(C16,2)-ROUND(C32,2)=0,"JA",C16-C32)</f>
        <v>JA</v>
      </c>
      <c r="D36" s="146" t="str">
        <f t="shared" ref="D36:W36" si="21">IF(ROUND(D16,2)-ROUND(D32,2)=0,"JA",D16-D32)</f>
        <v>JA</v>
      </c>
      <c r="E36" s="146" t="str">
        <f t="shared" si="21"/>
        <v>JA</v>
      </c>
      <c r="F36" s="146" t="str">
        <f t="shared" si="21"/>
        <v>JA</v>
      </c>
      <c r="G36" s="146" t="str">
        <f t="shared" si="21"/>
        <v>JA</v>
      </c>
      <c r="H36" s="146" t="str">
        <f t="shared" si="21"/>
        <v>JA</v>
      </c>
      <c r="I36" s="146" t="str">
        <f t="shared" si="21"/>
        <v>JA</v>
      </c>
      <c r="J36" s="146" t="str">
        <f t="shared" si="21"/>
        <v>JA</v>
      </c>
      <c r="K36" s="146" t="str">
        <f t="shared" si="21"/>
        <v>JA</v>
      </c>
      <c r="L36" s="146" t="str">
        <f t="shared" si="21"/>
        <v>JA</v>
      </c>
      <c r="M36" s="146" t="str">
        <f t="shared" si="21"/>
        <v>JA</v>
      </c>
      <c r="N36" s="146" t="str">
        <f t="shared" si="21"/>
        <v>JA</v>
      </c>
      <c r="O36" s="146" t="str">
        <f t="shared" si="21"/>
        <v>JA</v>
      </c>
      <c r="P36" s="146" t="str">
        <f t="shared" si="21"/>
        <v>JA</v>
      </c>
      <c r="Q36" s="146" t="str">
        <f t="shared" si="21"/>
        <v>JA</v>
      </c>
      <c r="R36" s="146" t="str">
        <f t="shared" si="21"/>
        <v>JA</v>
      </c>
      <c r="S36" s="146" t="str">
        <f t="shared" si="21"/>
        <v>JA</v>
      </c>
      <c r="T36" s="146" t="str">
        <f t="shared" si="21"/>
        <v>JA</v>
      </c>
      <c r="U36" s="146" t="str">
        <f t="shared" si="21"/>
        <v>JA</v>
      </c>
      <c r="V36" s="146" t="str">
        <f t="shared" si="21"/>
        <v>JA</v>
      </c>
      <c r="W36" s="146" t="str">
        <f t="shared" si="21"/>
        <v>JA</v>
      </c>
      <c r="X36" s="155"/>
      <c r="Y36" s="155"/>
    </row>
    <row r="37" spans="1:25" ht="16.5" customHeight="1" thickTop="1" x14ac:dyDescent="0.25">
      <c r="B37" s="212" t="s">
        <v>96</v>
      </c>
      <c r="C37" s="155"/>
      <c r="D37" s="155"/>
      <c r="E37" s="155"/>
      <c r="F37" s="155"/>
      <c r="G37" s="155"/>
      <c r="H37" s="155"/>
      <c r="I37" s="155"/>
      <c r="J37" s="155"/>
      <c r="K37" s="155"/>
      <c r="L37" s="155"/>
      <c r="M37" s="155"/>
      <c r="N37" s="155"/>
      <c r="O37" s="155"/>
      <c r="P37" s="155"/>
      <c r="Q37" s="155"/>
      <c r="R37" s="155"/>
      <c r="S37" s="155"/>
      <c r="T37" s="155"/>
      <c r="U37" s="155"/>
      <c r="V37" s="155"/>
      <c r="W37" s="155"/>
      <c r="X37" s="155"/>
      <c r="Y37" s="155"/>
    </row>
    <row r="38" spans="1:25" x14ac:dyDescent="0.2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row>
    <row r="39" spans="1:25" s="95" customFormat="1" x14ac:dyDescent="0.25">
      <c r="A39" s="94"/>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row>
    <row r="40" spans="1:25" s="95" customFormat="1" x14ac:dyDescent="0.25">
      <c r="A40" s="94"/>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row>
    <row r="41" spans="1:25" s="95" customFormat="1" x14ac:dyDescent="0.25">
      <c r="A41" s="94"/>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row>
    <row r="42" spans="1:25" s="95" customFormat="1" x14ac:dyDescent="0.25">
      <c r="A42" s="94"/>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row>
    <row r="43" spans="1:25" s="95" customFormat="1" x14ac:dyDescent="0.25">
      <c r="A43" s="94"/>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row>
    <row r="44" spans="1:25" s="95" customFormat="1" x14ac:dyDescent="0.25">
      <c r="A44" s="94"/>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row>
    <row r="45" spans="1:25" s="95" customFormat="1" x14ac:dyDescent="0.25">
      <c r="A45" s="9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row>
    <row r="46" spans="1:25" s="95" customFormat="1" x14ac:dyDescent="0.25">
      <c r="A46" s="94"/>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row>
    <row r="47" spans="1:25" s="95" customFormat="1" x14ac:dyDescent="0.25">
      <c r="A47" s="94"/>
    </row>
    <row r="48" spans="1:25" s="95" customFormat="1" x14ac:dyDescent="0.25">
      <c r="A48" s="94"/>
    </row>
    <row r="49" spans="1:1" s="95" customFormat="1" x14ac:dyDescent="0.25">
      <c r="A49" s="94"/>
    </row>
    <row r="50" spans="1:1" s="95" customFormat="1" x14ac:dyDescent="0.25">
      <c r="A50" s="94"/>
    </row>
    <row r="51" spans="1:1" s="95" customFormat="1" x14ac:dyDescent="0.25">
      <c r="A51" s="94"/>
    </row>
    <row r="52" spans="1:1" s="95" customFormat="1" x14ac:dyDescent="0.25">
      <c r="A52" s="94"/>
    </row>
    <row r="53" spans="1:1" s="95" customFormat="1" x14ac:dyDescent="0.25">
      <c r="A53" s="94"/>
    </row>
    <row r="54" spans="1:1" s="95" customFormat="1" x14ac:dyDescent="0.25">
      <c r="A54" s="94"/>
    </row>
    <row r="55" spans="1:1" s="95" customFormat="1" x14ac:dyDescent="0.25">
      <c r="A55" s="94"/>
    </row>
    <row r="56" spans="1:1" s="95" customFormat="1" x14ac:dyDescent="0.25">
      <c r="A56" s="94"/>
    </row>
    <row r="57" spans="1:1" s="95" customFormat="1" x14ac:dyDescent="0.25">
      <c r="A57" s="94"/>
    </row>
    <row r="58" spans="1:1" s="95" customFormat="1" x14ac:dyDescent="0.25">
      <c r="A58" s="94"/>
    </row>
    <row r="59" spans="1:1" s="95" customFormat="1" x14ac:dyDescent="0.25">
      <c r="A59" s="94"/>
    </row>
    <row r="60" spans="1:1" s="95" customFormat="1" x14ac:dyDescent="0.25">
      <c r="A60" s="94"/>
    </row>
    <row r="61" spans="1:1" s="95" customFormat="1" x14ac:dyDescent="0.25">
      <c r="A61" s="94"/>
    </row>
    <row r="62" spans="1:1" s="95" customFormat="1" x14ac:dyDescent="0.25">
      <c r="A62" s="94"/>
    </row>
    <row r="63" spans="1:1" s="95" customFormat="1" x14ac:dyDescent="0.25">
      <c r="A63" s="94"/>
    </row>
    <row r="64" spans="1:1" s="95" customFormat="1" x14ac:dyDescent="0.25">
      <c r="A64" s="94"/>
    </row>
    <row r="65" spans="1:1" s="95" customFormat="1" x14ac:dyDescent="0.25">
      <c r="A65" s="94"/>
    </row>
    <row r="66" spans="1:1" s="95" customFormat="1" x14ac:dyDescent="0.25">
      <c r="A66" s="94"/>
    </row>
    <row r="67" spans="1:1" s="95" customFormat="1" x14ac:dyDescent="0.25">
      <c r="A67" s="94"/>
    </row>
    <row r="68" spans="1:1" s="95" customFormat="1" x14ac:dyDescent="0.25">
      <c r="A68" s="94"/>
    </row>
    <row r="69" spans="1:1" s="95" customFormat="1" x14ac:dyDescent="0.25">
      <c r="A69" s="94"/>
    </row>
    <row r="70" spans="1:1" s="95" customFormat="1" x14ac:dyDescent="0.25">
      <c r="A70" s="94"/>
    </row>
    <row r="71" spans="1:1" s="95" customFormat="1" x14ac:dyDescent="0.25">
      <c r="A71" s="94"/>
    </row>
    <row r="72" spans="1:1" s="95" customFormat="1" x14ac:dyDescent="0.25">
      <c r="A72" s="94"/>
    </row>
    <row r="73" spans="1:1" s="95" customFormat="1" x14ac:dyDescent="0.25">
      <c r="A73" s="94"/>
    </row>
    <row r="74" spans="1:1" s="95" customFormat="1" x14ac:dyDescent="0.25">
      <c r="A74" s="94"/>
    </row>
    <row r="75" spans="1:1" s="95" customFormat="1" x14ac:dyDescent="0.25">
      <c r="A75" s="94"/>
    </row>
    <row r="76" spans="1:1" s="95" customFormat="1" x14ac:dyDescent="0.25">
      <c r="A76" s="94"/>
    </row>
    <row r="77" spans="1:1" s="95" customFormat="1" x14ac:dyDescent="0.25">
      <c r="A77" s="94"/>
    </row>
    <row r="78" spans="1:1" s="95" customFormat="1" x14ac:dyDescent="0.25">
      <c r="A78" s="94"/>
    </row>
    <row r="79" spans="1:1" s="95" customFormat="1" x14ac:dyDescent="0.25">
      <c r="A79" s="94"/>
    </row>
    <row r="80" spans="1:1" s="95" customFormat="1" x14ac:dyDescent="0.25">
      <c r="A80" s="94"/>
    </row>
    <row r="81" spans="1:1" s="95" customFormat="1" x14ac:dyDescent="0.25">
      <c r="A81" s="94"/>
    </row>
    <row r="82" spans="1:1" s="95" customFormat="1" x14ac:dyDescent="0.25">
      <c r="A82" s="94"/>
    </row>
    <row r="83" spans="1:1" s="95" customFormat="1" x14ac:dyDescent="0.25">
      <c r="A83" s="94"/>
    </row>
    <row r="84" spans="1:1" s="95" customFormat="1" x14ac:dyDescent="0.25">
      <c r="A84" s="94"/>
    </row>
    <row r="85" spans="1:1" s="95" customFormat="1" x14ac:dyDescent="0.25">
      <c r="A85" s="94"/>
    </row>
    <row r="86" spans="1:1" s="95" customFormat="1" x14ac:dyDescent="0.25">
      <c r="A86" s="94"/>
    </row>
    <row r="87" spans="1:1" s="95" customFormat="1" x14ac:dyDescent="0.25">
      <c r="A87" s="94"/>
    </row>
    <row r="88" spans="1:1" s="95" customFormat="1" x14ac:dyDescent="0.25">
      <c r="A88" s="94"/>
    </row>
    <row r="89" spans="1:1" s="95" customFormat="1" x14ac:dyDescent="0.25">
      <c r="A89" s="94"/>
    </row>
    <row r="90" spans="1:1" s="95" customFormat="1" x14ac:dyDescent="0.25">
      <c r="A90" s="94"/>
    </row>
    <row r="91" spans="1:1" s="95" customFormat="1" x14ac:dyDescent="0.25">
      <c r="A91" s="94"/>
    </row>
    <row r="92" spans="1:1" s="95" customFormat="1" x14ac:dyDescent="0.25">
      <c r="A92" s="94"/>
    </row>
    <row r="93" spans="1:1" s="95" customFormat="1" x14ac:dyDescent="0.25">
      <c r="A93" s="94"/>
    </row>
    <row r="94" spans="1:1" s="95" customFormat="1" x14ac:dyDescent="0.25">
      <c r="A94" s="94"/>
    </row>
    <row r="95" spans="1:1" s="95" customFormat="1" x14ac:dyDescent="0.25">
      <c r="A95" s="94"/>
    </row>
    <row r="96" spans="1:1" s="95" customFormat="1" x14ac:dyDescent="0.25">
      <c r="A96" s="94"/>
    </row>
    <row r="97" spans="1:1" s="95" customFormat="1" x14ac:dyDescent="0.25">
      <c r="A97" s="94"/>
    </row>
    <row r="98" spans="1:1" s="95" customFormat="1" x14ac:dyDescent="0.25">
      <c r="A98" s="94"/>
    </row>
    <row r="99" spans="1:1" s="95" customFormat="1" x14ac:dyDescent="0.25">
      <c r="A99" s="94"/>
    </row>
    <row r="100" spans="1:1" s="95" customFormat="1" x14ac:dyDescent="0.25">
      <c r="A100" s="94"/>
    </row>
    <row r="101" spans="1:1" s="95" customFormat="1" x14ac:dyDescent="0.25">
      <c r="A101" s="94"/>
    </row>
    <row r="102" spans="1:1" s="95" customFormat="1" x14ac:dyDescent="0.25">
      <c r="A102" s="94"/>
    </row>
    <row r="103" spans="1:1" s="95" customFormat="1" x14ac:dyDescent="0.25">
      <c r="A103" s="94"/>
    </row>
    <row r="104" spans="1:1" s="95" customFormat="1" x14ac:dyDescent="0.25">
      <c r="A104" s="94"/>
    </row>
    <row r="105" spans="1:1" s="95" customFormat="1" x14ac:dyDescent="0.25">
      <c r="A105" s="94"/>
    </row>
    <row r="106" spans="1:1" s="95" customFormat="1" x14ac:dyDescent="0.25">
      <c r="A106" s="94"/>
    </row>
    <row r="107" spans="1:1" s="95" customFormat="1" x14ac:dyDescent="0.25">
      <c r="A107" s="94"/>
    </row>
    <row r="108" spans="1:1" s="95" customFormat="1" x14ac:dyDescent="0.25">
      <c r="A108" s="94"/>
    </row>
    <row r="109" spans="1:1" s="95" customFormat="1" x14ac:dyDescent="0.25">
      <c r="A109" s="94"/>
    </row>
    <row r="110" spans="1:1" s="95" customFormat="1" x14ac:dyDescent="0.25">
      <c r="A110" s="94"/>
    </row>
    <row r="111" spans="1:1" s="95" customFormat="1" x14ac:dyDescent="0.25">
      <c r="A111" s="94"/>
    </row>
    <row r="112" spans="1:1" s="95" customFormat="1" x14ac:dyDescent="0.25">
      <c r="A112" s="94"/>
    </row>
    <row r="113" spans="1:1" s="95" customFormat="1" x14ac:dyDescent="0.25">
      <c r="A113" s="94"/>
    </row>
    <row r="114" spans="1:1" s="95" customFormat="1" x14ac:dyDescent="0.25">
      <c r="A114" s="94"/>
    </row>
    <row r="115" spans="1:1" s="95" customFormat="1" x14ac:dyDescent="0.25">
      <c r="A115" s="94"/>
    </row>
    <row r="116" spans="1:1" s="95" customFormat="1" x14ac:dyDescent="0.25">
      <c r="A116" s="94"/>
    </row>
    <row r="117" spans="1:1" s="95" customFormat="1" x14ac:dyDescent="0.25">
      <c r="A117" s="94"/>
    </row>
    <row r="118" spans="1:1" s="95" customFormat="1" x14ac:dyDescent="0.25">
      <c r="A118" s="94"/>
    </row>
    <row r="119" spans="1:1" s="95" customFormat="1" x14ac:dyDescent="0.25">
      <c r="A119" s="94"/>
    </row>
    <row r="120" spans="1:1" s="95" customFormat="1" x14ac:dyDescent="0.25">
      <c r="A120" s="94"/>
    </row>
    <row r="121" spans="1:1" s="95" customFormat="1" x14ac:dyDescent="0.25">
      <c r="A121" s="94"/>
    </row>
    <row r="122" spans="1:1" s="95" customFormat="1" x14ac:dyDescent="0.25">
      <c r="A122" s="94"/>
    </row>
    <row r="123" spans="1:1" s="95" customFormat="1" x14ac:dyDescent="0.25">
      <c r="A123" s="94"/>
    </row>
    <row r="124" spans="1:1" s="95" customFormat="1" x14ac:dyDescent="0.25">
      <c r="A124" s="94"/>
    </row>
    <row r="125" spans="1:1" s="95" customFormat="1" x14ac:dyDescent="0.25">
      <c r="A125" s="94"/>
    </row>
    <row r="126" spans="1:1" s="95" customFormat="1" x14ac:dyDescent="0.25">
      <c r="A126" s="94"/>
    </row>
    <row r="127" spans="1:1" s="95" customFormat="1" x14ac:dyDescent="0.25">
      <c r="A127" s="94"/>
    </row>
    <row r="128" spans="1:1" s="95" customFormat="1" x14ac:dyDescent="0.25">
      <c r="A128" s="94"/>
    </row>
    <row r="129" spans="1:1" s="95" customFormat="1" x14ac:dyDescent="0.25">
      <c r="A129" s="94"/>
    </row>
    <row r="130" spans="1:1" s="95" customFormat="1" x14ac:dyDescent="0.25">
      <c r="A130" s="94"/>
    </row>
    <row r="131" spans="1:1" s="95" customFormat="1" x14ac:dyDescent="0.25">
      <c r="A131" s="94"/>
    </row>
    <row r="132" spans="1:1" s="95" customFormat="1" x14ac:dyDescent="0.25">
      <c r="A132" s="94"/>
    </row>
    <row r="133" spans="1:1" s="95" customFormat="1" x14ac:dyDescent="0.25">
      <c r="A133" s="94"/>
    </row>
    <row r="134" spans="1:1" s="95" customFormat="1" x14ac:dyDescent="0.25">
      <c r="A134" s="94"/>
    </row>
    <row r="135" spans="1:1" s="95" customFormat="1" x14ac:dyDescent="0.25">
      <c r="A135" s="94"/>
    </row>
    <row r="136" spans="1:1" s="95" customFormat="1" x14ac:dyDescent="0.25">
      <c r="A136" s="94"/>
    </row>
    <row r="137" spans="1:1" s="95" customFormat="1" x14ac:dyDescent="0.25">
      <c r="A137" s="94"/>
    </row>
    <row r="138" spans="1:1" s="95" customFormat="1" x14ac:dyDescent="0.25">
      <c r="A138" s="94"/>
    </row>
    <row r="139" spans="1:1" s="95" customFormat="1" x14ac:dyDescent="0.25">
      <c r="A139" s="94"/>
    </row>
    <row r="140" spans="1:1" s="95" customFormat="1" x14ac:dyDescent="0.25">
      <c r="A140" s="94"/>
    </row>
    <row r="141" spans="1:1" s="95" customFormat="1" x14ac:dyDescent="0.25">
      <c r="A141" s="94"/>
    </row>
    <row r="142" spans="1:1" s="95" customFormat="1" x14ac:dyDescent="0.25">
      <c r="A142" s="94"/>
    </row>
    <row r="143" spans="1:1" s="95" customFormat="1" x14ac:dyDescent="0.25">
      <c r="A143" s="94"/>
    </row>
    <row r="144" spans="1:1" s="95" customFormat="1" x14ac:dyDescent="0.25">
      <c r="A144" s="94"/>
    </row>
    <row r="145" spans="1:1" s="95" customFormat="1" x14ac:dyDescent="0.25">
      <c r="A145" s="94"/>
    </row>
    <row r="146" spans="1:1" s="95" customFormat="1" x14ac:dyDescent="0.25">
      <c r="A146" s="94"/>
    </row>
    <row r="147" spans="1:1" s="95" customFormat="1" x14ac:dyDescent="0.25">
      <c r="A147" s="94"/>
    </row>
    <row r="148" spans="1:1" s="95" customFormat="1" x14ac:dyDescent="0.25">
      <c r="A148" s="94"/>
    </row>
    <row r="149" spans="1:1" s="95" customFormat="1" x14ac:dyDescent="0.25">
      <c r="A149" s="94"/>
    </row>
    <row r="150" spans="1:1" s="95" customFormat="1" x14ac:dyDescent="0.25">
      <c r="A150" s="94"/>
    </row>
    <row r="151" spans="1:1" s="95" customFormat="1" x14ac:dyDescent="0.25">
      <c r="A151" s="94"/>
    </row>
    <row r="152" spans="1:1" s="95" customFormat="1" x14ac:dyDescent="0.25">
      <c r="A152" s="94"/>
    </row>
    <row r="153" spans="1:1" s="95" customFormat="1" x14ac:dyDescent="0.25">
      <c r="A153" s="94"/>
    </row>
    <row r="154" spans="1:1" s="95" customFormat="1" x14ac:dyDescent="0.25">
      <c r="A154" s="94"/>
    </row>
    <row r="155" spans="1:1" s="95" customFormat="1" x14ac:dyDescent="0.25">
      <c r="A155" s="94"/>
    </row>
    <row r="156" spans="1:1" s="95" customFormat="1" x14ac:dyDescent="0.25">
      <c r="A156" s="94"/>
    </row>
    <row r="157" spans="1:1" s="95" customFormat="1" x14ac:dyDescent="0.25">
      <c r="A157" s="94"/>
    </row>
    <row r="158" spans="1:1" s="95" customFormat="1" x14ac:dyDescent="0.25">
      <c r="A158" s="94"/>
    </row>
    <row r="159" spans="1:1" s="95" customFormat="1" x14ac:dyDescent="0.25">
      <c r="A159" s="94"/>
    </row>
    <row r="160" spans="1:1" s="95" customFormat="1" x14ac:dyDescent="0.25">
      <c r="A160" s="94"/>
    </row>
    <row r="161" spans="1:1" s="95" customFormat="1" x14ac:dyDescent="0.25">
      <c r="A161" s="94"/>
    </row>
    <row r="162" spans="1:1" s="95" customFormat="1" x14ac:dyDescent="0.25">
      <c r="A162" s="94"/>
    </row>
    <row r="163" spans="1:1" s="95" customFormat="1" x14ac:dyDescent="0.25">
      <c r="A163" s="94"/>
    </row>
    <row r="164" spans="1:1" s="95" customFormat="1" x14ac:dyDescent="0.25">
      <c r="A164" s="94"/>
    </row>
    <row r="165" spans="1:1" s="95" customFormat="1" x14ac:dyDescent="0.25">
      <c r="A165" s="94"/>
    </row>
    <row r="166" spans="1:1" s="95" customFormat="1" x14ac:dyDescent="0.25">
      <c r="A166" s="94"/>
    </row>
    <row r="167" spans="1:1" s="95" customFormat="1" x14ac:dyDescent="0.25">
      <c r="A167" s="94"/>
    </row>
    <row r="168" spans="1:1" s="95" customFormat="1" x14ac:dyDescent="0.25">
      <c r="A168" s="94"/>
    </row>
    <row r="169" spans="1:1" s="95" customFormat="1" x14ac:dyDescent="0.25">
      <c r="A169" s="94"/>
    </row>
    <row r="170" spans="1:1" s="95" customFormat="1" x14ac:dyDescent="0.25">
      <c r="A170" s="94"/>
    </row>
    <row r="171" spans="1:1" s="95" customFormat="1" x14ac:dyDescent="0.25">
      <c r="A171" s="94"/>
    </row>
    <row r="172" spans="1:1" s="95" customFormat="1" x14ac:dyDescent="0.25">
      <c r="A172" s="94"/>
    </row>
    <row r="173" spans="1:1" s="95" customFormat="1" x14ac:dyDescent="0.25">
      <c r="A173" s="94"/>
    </row>
    <row r="174" spans="1:1" s="95" customFormat="1" x14ac:dyDescent="0.25">
      <c r="A174" s="94"/>
    </row>
    <row r="175" spans="1:1" s="95" customFormat="1" x14ac:dyDescent="0.25">
      <c r="A175" s="94"/>
    </row>
    <row r="176" spans="1:1" s="95" customFormat="1" x14ac:dyDescent="0.25">
      <c r="A176" s="94"/>
    </row>
    <row r="177" spans="1:1" s="95" customFormat="1" x14ac:dyDescent="0.25">
      <c r="A177" s="94"/>
    </row>
    <row r="178" spans="1:1" s="95" customFormat="1" x14ac:dyDescent="0.25">
      <c r="A178" s="94"/>
    </row>
    <row r="179" spans="1:1" s="95" customFormat="1" x14ac:dyDescent="0.25">
      <c r="A179" s="94"/>
    </row>
    <row r="180" spans="1:1" s="95" customFormat="1" x14ac:dyDescent="0.25">
      <c r="A180" s="94"/>
    </row>
    <row r="181" spans="1:1" s="95" customFormat="1" x14ac:dyDescent="0.25">
      <c r="A181" s="94"/>
    </row>
    <row r="182" spans="1:1" s="95" customFormat="1" x14ac:dyDescent="0.25">
      <c r="A182" s="94"/>
    </row>
    <row r="183" spans="1:1" s="95" customFormat="1" x14ac:dyDescent="0.25">
      <c r="A183" s="94"/>
    </row>
    <row r="184" spans="1:1" s="95" customFormat="1" x14ac:dyDescent="0.25">
      <c r="A184" s="94"/>
    </row>
    <row r="185" spans="1:1" s="95" customFormat="1" x14ac:dyDescent="0.25">
      <c r="A185" s="94"/>
    </row>
    <row r="186" spans="1:1" s="95" customFormat="1" x14ac:dyDescent="0.25">
      <c r="A186" s="94"/>
    </row>
    <row r="187" spans="1:1" s="95" customFormat="1" x14ac:dyDescent="0.25">
      <c r="A187" s="94"/>
    </row>
    <row r="188" spans="1:1" s="95" customFormat="1" x14ac:dyDescent="0.25">
      <c r="A188" s="94"/>
    </row>
    <row r="189" spans="1:1" s="95" customFormat="1" x14ac:dyDescent="0.25">
      <c r="A189" s="94"/>
    </row>
    <row r="190" spans="1:1" s="95" customFormat="1" x14ac:dyDescent="0.25">
      <c r="A190" s="94"/>
    </row>
    <row r="191" spans="1:1" s="95" customFormat="1" x14ac:dyDescent="0.25">
      <c r="A191" s="94"/>
    </row>
    <row r="192" spans="1:1" s="95" customFormat="1" x14ac:dyDescent="0.25">
      <c r="A192" s="94"/>
    </row>
    <row r="193" spans="1:1" s="95" customFormat="1" x14ac:dyDescent="0.25">
      <c r="A193" s="94"/>
    </row>
    <row r="194" spans="1:1" s="95" customFormat="1" x14ac:dyDescent="0.25">
      <c r="A194" s="94"/>
    </row>
    <row r="195" spans="1:1" s="95" customFormat="1" x14ac:dyDescent="0.25">
      <c r="A195" s="94"/>
    </row>
    <row r="196" spans="1:1" s="95" customFormat="1" x14ac:dyDescent="0.25">
      <c r="A196" s="94"/>
    </row>
    <row r="197" spans="1:1" s="95" customFormat="1" x14ac:dyDescent="0.25">
      <c r="A197" s="94"/>
    </row>
    <row r="198" spans="1:1" s="95" customFormat="1" x14ac:dyDescent="0.25">
      <c r="A198" s="94"/>
    </row>
    <row r="199" spans="1:1" s="95" customFormat="1" x14ac:dyDescent="0.25">
      <c r="A199" s="94"/>
    </row>
    <row r="200" spans="1:1" s="95" customFormat="1" x14ac:dyDescent="0.25">
      <c r="A200" s="94"/>
    </row>
    <row r="201" spans="1:1" s="95" customFormat="1" x14ac:dyDescent="0.25">
      <c r="A201" s="94"/>
    </row>
    <row r="202" spans="1:1" s="95" customFormat="1" x14ac:dyDescent="0.25">
      <c r="A202" s="94"/>
    </row>
    <row r="203" spans="1:1" s="95" customFormat="1" x14ac:dyDescent="0.25">
      <c r="A203" s="94"/>
    </row>
    <row r="204" spans="1:1" s="95" customFormat="1" x14ac:dyDescent="0.25">
      <c r="A204" s="94"/>
    </row>
    <row r="205" spans="1:1" s="95" customFormat="1" x14ac:dyDescent="0.25">
      <c r="A205" s="94"/>
    </row>
    <row r="206" spans="1:1" s="95" customFormat="1" x14ac:dyDescent="0.25">
      <c r="A206" s="94"/>
    </row>
    <row r="207" spans="1:1" s="95" customFormat="1" x14ac:dyDescent="0.25">
      <c r="A207" s="94"/>
    </row>
    <row r="208" spans="1:1" s="95" customFormat="1" x14ac:dyDescent="0.25">
      <c r="A208" s="94"/>
    </row>
    <row r="209" spans="1:1" s="95" customFormat="1" x14ac:dyDescent="0.25">
      <c r="A209" s="94"/>
    </row>
    <row r="210" spans="1:1" s="95" customFormat="1" x14ac:dyDescent="0.25">
      <c r="A210" s="94"/>
    </row>
    <row r="211" spans="1:1" s="95" customFormat="1" x14ac:dyDescent="0.25">
      <c r="A211" s="94"/>
    </row>
    <row r="212" spans="1:1" s="95" customFormat="1" x14ac:dyDescent="0.25">
      <c r="A212" s="94"/>
    </row>
    <row r="213" spans="1:1" s="95" customFormat="1" x14ac:dyDescent="0.25">
      <c r="A213" s="94"/>
    </row>
  </sheetData>
  <sheetProtection sheet="1" objects="1" scenarios="1"/>
  <mergeCells count="1">
    <mergeCell ref="D2:H2"/>
  </mergeCells>
  <phoneticPr fontId="10" type="noConversion"/>
  <conditionalFormatting sqref="B22:B31">
    <cfRule type="expression" dxfId="464" priority="23">
      <formula>$A22=0</formula>
    </cfRule>
  </conditionalFormatting>
  <conditionalFormatting sqref="C36:W36">
    <cfRule type="cellIs" dxfId="463" priority="7" operator="notEqual">
      <formula>"JA"</formula>
    </cfRule>
  </conditionalFormatting>
  <conditionalFormatting sqref="D22:W31">
    <cfRule type="expression" dxfId="462" priority="1">
      <formula>$A22=0</formula>
    </cfRule>
  </conditionalFormatting>
  <conditionalFormatting sqref="D27:W27">
    <cfRule type="expression" dxfId="461" priority="2" stopIfTrue="1">
      <formula>D$19=0</formula>
    </cfRule>
  </conditionalFormatting>
  <pageMargins left="0.7" right="0.7" top="0.75" bottom="0.75" header="0.3" footer="0.3"/>
  <pageSetup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codeName="Sheet3">
    <tabColor rgb="FF0070C0"/>
    <pageSetUpPr fitToPage="1"/>
  </sheetPr>
  <dimension ref="B2:W56"/>
  <sheetViews>
    <sheetView showGridLines="0" workbookViewId="0">
      <selection activeCell="B3" sqref="B3"/>
    </sheetView>
  </sheetViews>
  <sheetFormatPr defaultColWidth="9.140625" defaultRowHeight="15" x14ac:dyDescent="0.25"/>
  <cols>
    <col min="1" max="1" width="2.42578125" customWidth="1"/>
    <col min="2" max="2" width="43.140625" customWidth="1"/>
    <col min="3" max="3" width="18.85546875" customWidth="1"/>
    <col min="4" max="4" width="17.85546875" customWidth="1"/>
    <col min="5" max="13" width="18.140625" customWidth="1"/>
    <col min="14" max="18" width="18.140625" hidden="1" customWidth="1"/>
    <col min="19" max="23" width="17.28515625" hidden="1" customWidth="1"/>
  </cols>
  <sheetData>
    <row r="2" spans="2:23" ht="21.75" thickBot="1" x14ac:dyDescent="0.4">
      <c r="B2" s="42" t="s">
        <v>42</v>
      </c>
      <c r="C2" s="3"/>
      <c r="D2" s="233" t="s">
        <v>35</v>
      </c>
      <c r="E2" s="233"/>
      <c r="F2" s="233"/>
      <c r="G2" s="233"/>
      <c r="H2" s="233"/>
    </row>
    <row r="3" spans="2:23" ht="15.75" thickTop="1" x14ac:dyDescent="0.25"/>
    <row r="4" spans="2:23" ht="16.5" thickBot="1" x14ac:dyDescent="0.35">
      <c r="B4" s="43"/>
      <c r="C4" s="43" t="s">
        <v>43</v>
      </c>
      <c r="D4" s="38" t="s">
        <v>27</v>
      </c>
      <c r="E4" s="38" t="s">
        <v>20</v>
      </c>
      <c r="F4" s="38" t="s">
        <v>19</v>
      </c>
      <c r="G4" s="38" t="s">
        <v>18</v>
      </c>
      <c r="H4" s="38" t="s">
        <v>17</v>
      </c>
      <c r="I4" s="38" t="s">
        <v>16</v>
      </c>
      <c r="J4" s="38" t="s">
        <v>15</v>
      </c>
      <c r="K4" s="38" t="s">
        <v>14</v>
      </c>
      <c r="L4" s="38" t="s">
        <v>13</v>
      </c>
      <c r="M4" s="38" t="s">
        <v>12</v>
      </c>
      <c r="N4" s="38" t="s">
        <v>11</v>
      </c>
      <c r="O4" s="38" t="s">
        <v>10</v>
      </c>
      <c r="P4" s="38" t="s">
        <v>9</v>
      </c>
      <c r="Q4" s="38" t="s">
        <v>8</v>
      </c>
      <c r="R4" s="38" t="s">
        <v>7</v>
      </c>
      <c r="S4" s="38" t="s">
        <v>55</v>
      </c>
      <c r="T4" s="38" t="s">
        <v>56</v>
      </c>
      <c r="U4" s="38" t="s">
        <v>57</v>
      </c>
      <c r="V4" s="38" t="s">
        <v>58</v>
      </c>
      <c r="W4" s="38" t="s">
        <v>59</v>
      </c>
    </row>
    <row r="5" spans="2:23" ht="17.25" thickTop="1" thickBot="1" x14ac:dyDescent="0.35">
      <c r="B5" s="43" t="s">
        <v>37</v>
      </c>
      <c r="C5" s="43"/>
      <c r="D5" s="151" t="str">
        <f>IFERROR(IF(Penvoerder!$C$2="","",Penvoerder!$C$2),"")</f>
        <v/>
      </c>
      <c r="E5" s="151" t="str">
        <f>IFERROR(IF('PP2'!$C$2="","",'PP2'!$C$2),"")</f>
        <v/>
      </c>
      <c r="F5" s="151" t="str">
        <f>IFERROR(IF('PP3'!$C$2="","",'PP3'!$C$2),"")</f>
        <v/>
      </c>
      <c r="G5" s="151" t="str">
        <f>IFERROR(IF('PP4'!$C$2="","",'PP4'!$C$2),"")</f>
        <v/>
      </c>
      <c r="H5" s="151" t="str">
        <f>IFERROR(IF('PP5'!$C$2="","",'PP5'!$C$2),"")</f>
        <v/>
      </c>
      <c r="I5" s="151" t="str">
        <f>IFERROR(IF('PP6'!$C$2="","",'PP6'!$C$2),"")</f>
        <v/>
      </c>
      <c r="J5" s="151" t="str">
        <f>IFERROR(IF('PP7'!$C$2="","",'PP7'!$C$2),"")</f>
        <v/>
      </c>
      <c r="K5" s="151" t="str">
        <f>IFERROR(IF('PP8'!$C$2="","",'PP8'!$C$2),"")</f>
        <v/>
      </c>
      <c r="L5" s="151" t="str">
        <f>IFERROR(IF('PP9'!$C$2="","",'PP9'!$C$2),"")</f>
        <v/>
      </c>
      <c r="M5" s="151" t="str">
        <f>IFERROR(IF('PP10'!$C$2="","",'PP10'!$C$2),"")</f>
        <v/>
      </c>
      <c r="N5" s="151" t="str">
        <f>IFERROR(IF('PP11'!$C$2="","",'PP11'!$C$2),"")</f>
        <v/>
      </c>
      <c r="O5" s="151" t="str">
        <f>IFERROR(IF('PP12'!$C$2="","",'PP12'!$C$2),"")</f>
        <v/>
      </c>
      <c r="P5" s="151" t="str">
        <f>IFERROR(IF('PP13'!$C$2="","",'PP13'!$C$2),"")</f>
        <v/>
      </c>
      <c r="Q5" s="151" t="str">
        <f>IFERROR(IF('PP14'!$C$2="","",'PP14'!$C$2),"")</f>
        <v/>
      </c>
      <c r="R5" s="151" t="str">
        <f>IFERROR(IF('PP15'!$C$2="","",'PP15'!$C$2),"")</f>
        <v/>
      </c>
      <c r="S5" s="151" t="str">
        <f>IFERROR(IF('PP16'!$C$2="","",'PP16'!$C$2),"")</f>
        <v/>
      </c>
      <c r="T5" s="151" t="str">
        <f>IFERROR(IF('PP17'!$C$2="","",'PP17'!$C$2),"")</f>
        <v/>
      </c>
      <c r="U5" s="151" t="str">
        <f>IFERROR(IF('PP18'!$C$2="","",'PP18'!$C$2),"")</f>
        <v/>
      </c>
      <c r="V5" s="151" t="str">
        <f>IFERROR(IF('PP19'!$C$2="","",'PP19'!$C$2),"")</f>
        <v/>
      </c>
      <c r="W5" s="151" t="str">
        <f>IFERROR(IF('PP20'!$C$2="","",'PP20'!$C$2),"")</f>
        <v/>
      </c>
    </row>
    <row r="6" spans="2:23" ht="16.5" thickTop="1" x14ac:dyDescent="0.3">
      <c r="B6" s="98" t="s">
        <v>155</v>
      </c>
      <c r="C6" s="140">
        <f t="shared" ref="C6:C12" si="0">SUM(D6:W6)</f>
        <v>0</v>
      </c>
      <c r="D6" s="141">
        <f>Penvoerder!$C265</f>
        <v>0</v>
      </c>
      <c r="E6" s="207">
        <f>'PP2'!$C265</f>
        <v>0</v>
      </c>
      <c r="F6" s="207">
        <f>'PP3'!$C265</f>
        <v>0</v>
      </c>
      <c r="G6" s="207">
        <f>'PP4'!$C265</f>
        <v>0</v>
      </c>
      <c r="H6" s="207">
        <f>'PP5'!$C265</f>
        <v>0</v>
      </c>
      <c r="I6" s="207">
        <f>'PP6'!$C265</f>
        <v>0</v>
      </c>
      <c r="J6" s="207">
        <f>'PP7'!$C265</f>
        <v>0</v>
      </c>
      <c r="K6" s="207">
        <f>'PP8'!$C265</f>
        <v>0</v>
      </c>
      <c r="L6" s="207">
        <f>'PP9'!$C265</f>
        <v>0</v>
      </c>
      <c r="M6" s="207">
        <f>'PP10'!$C265</f>
        <v>0</v>
      </c>
      <c r="N6" s="207">
        <f>'PP11'!$C260</f>
        <v>0</v>
      </c>
      <c r="O6" s="207">
        <f>'PP12'!$C265</f>
        <v>0</v>
      </c>
      <c r="P6" s="207">
        <f>'PP13'!$C265</f>
        <v>0</v>
      </c>
      <c r="Q6" s="207">
        <f>'PP14'!$C265</f>
        <v>0</v>
      </c>
      <c r="R6" s="207">
        <f>'PP15'!$C265</f>
        <v>0</v>
      </c>
      <c r="S6" s="207">
        <f>'PP16'!$C265</f>
        <v>0</v>
      </c>
      <c r="T6" s="207">
        <f>'PP17'!$C265</f>
        <v>0</v>
      </c>
      <c r="U6" s="207">
        <f>'PP18'!$C265</f>
        <v>0</v>
      </c>
      <c r="V6" s="207">
        <f>'PP19'!$C265</f>
        <v>0</v>
      </c>
      <c r="W6" s="207">
        <f>'PP20'!$C265</f>
        <v>0</v>
      </c>
    </row>
    <row r="7" spans="2:23" ht="15.75" hidden="1" x14ac:dyDescent="0.3">
      <c r="B7" s="99" t="s">
        <v>125</v>
      </c>
      <c r="C7" s="140">
        <f t="shared" ref="C7" si="1">SUM(D7:W7)</f>
        <v>0</v>
      </c>
      <c r="D7" s="141">
        <f>Penvoerder!$C266</f>
        <v>0</v>
      </c>
      <c r="E7" s="207">
        <f>'PP2'!$C266</f>
        <v>0</v>
      </c>
      <c r="F7" s="207">
        <f>'PP3'!$C266</f>
        <v>0</v>
      </c>
      <c r="G7" s="207">
        <f>'PP4'!$C266</f>
        <v>0</v>
      </c>
      <c r="H7" s="207">
        <f>'PP5'!$C266</f>
        <v>0</v>
      </c>
      <c r="I7" s="207">
        <f>'PP6'!$C266</f>
        <v>0</v>
      </c>
      <c r="J7" s="207">
        <f>'PP7'!$C266</f>
        <v>0</v>
      </c>
      <c r="K7" s="207">
        <f>'PP8'!$C266</f>
        <v>0</v>
      </c>
      <c r="L7" s="207">
        <f>'PP9'!$C266</f>
        <v>0</v>
      </c>
      <c r="M7" s="207">
        <f>'PP10'!$C266</f>
        <v>0</v>
      </c>
      <c r="N7" s="207">
        <f>'PP11'!$C261</f>
        <v>0</v>
      </c>
      <c r="O7" s="207">
        <f>'PP12'!$C266</f>
        <v>0</v>
      </c>
      <c r="P7" s="207">
        <f>'PP13'!$C266</f>
        <v>0</v>
      </c>
      <c r="Q7" s="207">
        <f>'PP14'!$C266</f>
        <v>0</v>
      </c>
      <c r="R7" s="207">
        <f>'PP15'!$C266</f>
        <v>0</v>
      </c>
      <c r="S7" s="207">
        <f>'PP16'!$C266</f>
        <v>0</v>
      </c>
      <c r="T7" s="207">
        <f>'PP17'!$C266</f>
        <v>0</v>
      </c>
      <c r="U7" s="207">
        <f>'PP18'!$C266</f>
        <v>0</v>
      </c>
      <c r="V7" s="207">
        <f>'PP19'!$C266</f>
        <v>0</v>
      </c>
      <c r="W7" s="207">
        <f>'PP20'!$C266</f>
        <v>0</v>
      </c>
    </row>
    <row r="8" spans="2:23" ht="15.75" x14ac:dyDescent="0.3">
      <c r="B8" s="99" t="s">
        <v>88</v>
      </c>
      <c r="C8" s="140">
        <f t="shared" ref="C8" si="2">SUM(D8:W8)</f>
        <v>0</v>
      </c>
      <c r="D8" s="141">
        <f>Penvoerder!$C267</f>
        <v>0</v>
      </c>
      <c r="E8" s="207">
        <f>'PP2'!$C267</f>
        <v>0</v>
      </c>
      <c r="F8" s="207">
        <f>'PP3'!$C267</f>
        <v>0</v>
      </c>
      <c r="G8" s="207">
        <f>'PP4'!$C267</f>
        <v>0</v>
      </c>
      <c r="H8" s="207">
        <f>'PP5'!$C267</f>
        <v>0</v>
      </c>
      <c r="I8" s="207">
        <f>'PP6'!$C267</f>
        <v>0</v>
      </c>
      <c r="J8" s="207">
        <f>'PP7'!$C267</f>
        <v>0</v>
      </c>
      <c r="K8" s="207">
        <f>'PP8'!$C267</f>
        <v>0</v>
      </c>
      <c r="L8" s="207">
        <f>'PP9'!$C267</f>
        <v>0</v>
      </c>
      <c r="M8" s="207">
        <f>'PP10'!$C267</f>
        <v>0</v>
      </c>
      <c r="N8" s="207">
        <f>'PP11'!$C262</f>
        <v>0</v>
      </c>
      <c r="O8" s="207">
        <f>'PP12'!$C267</f>
        <v>0</v>
      </c>
      <c r="P8" s="207">
        <f>'PP13'!$C267</f>
        <v>0</v>
      </c>
      <c r="Q8" s="207">
        <f>'PP14'!$C267</f>
        <v>0</v>
      </c>
      <c r="R8" s="207">
        <f>'PP15'!$C267</f>
        <v>0</v>
      </c>
      <c r="S8" s="207">
        <f>'PP16'!$C267</f>
        <v>0</v>
      </c>
      <c r="T8" s="207">
        <f>'PP17'!$C267</f>
        <v>0</v>
      </c>
      <c r="U8" s="207">
        <f>'PP18'!$C267</f>
        <v>0</v>
      </c>
      <c r="V8" s="207">
        <f>'PP19'!$C267</f>
        <v>0</v>
      </c>
      <c r="W8" s="207">
        <f>'PP20'!$C267</f>
        <v>0</v>
      </c>
    </row>
    <row r="9" spans="2:23" ht="15.75" x14ac:dyDescent="0.3">
      <c r="B9" s="99" t="s">
        <v>89</v>
      </c>
      <c r="C9" s="140">
        <f t="shared" si="0"/>
        <v>0</v>
      </c>
      <c r="D9" s="141">
        <f>Penvoerder!$C268</f>
        <v>0</v>
      </c>
      <c r="E9" s="207">
        <f>'PP2'!$C268</f>
        <v>0</v>
      </c>
      <c r="F9" s="207">
        <f>'PP3'!$C268</f>
        <v>0</v>
      </c>
      <c r="G9" s="207">
        <f>'PP4'!$C268</f>
        <v>0</v>
      </c>
      <c r="H9" s="207">
        <f>'PP5'!$C268</f>
        <v>0</v>
      </c>
      <c r="I9" s="207">
        <f>'PP6'!$C268</f>
        <v>0</v>
      </c>
      <c r="J9" s="207">
        <f>'PP7'!$C268</f>
        <v>0</v>
      </c>
      <c r="K9" s="207">
        <f>'PP8'!$C268</f>
        <v>0</v>
      </c>
      <c r="L9" s="207">
        <f>'PP9'!$C268</f>
        <v>0</v>
      </c>
      <c r="M9" s="207">
        <f>'PP10'!$C268</f>
        <v>0</v>
      </c>
      <c r="N9" s="207">
        <f>'PP11'!$C263</f>
        <v>0</v>
      </c>
      <c r="O9" s="207">
        <f>'PP12'!$C268</f>
        <v>0</v>
      </c>
      <c r="P9" s="207">
        <f>'PP13'!$C268</f>
        <v>0</v>
      </c>
      <c r="Q9" s="207">
        <f>'PP14'!$C268</f>
        <v>0</v>
      </c>
      <c r="R9" s="207">
        <f>'PP15'!$C268</f>
        <v>0</v>
      </c>
      <c r="S9" s="207">
        <f>'PP16'!$C268</f>
        <v>0</v>
      </c>
      <c r="T9" s="207">
        <f>'PP17'!$C268</f>
        <v>0</v>
      </c>
      <c r="U9" s="207">
        <f>'PP18'!$C268</f>
        <v>0</v>
      </c>
      <c r="V9" s="207">
        <f>'PP19'!$C268</f>
        <v>0</v>
      </c>
      <c r="W9" s="207">
        <f>'PP20'!$C268</f>
        <v>0</v>
      </c>
    </row>
    <row r="10" spans="2:23" ht="15.75" x14ac:dyDescent="0.3">
      <c r="B10" s="99" t="s">
        <v>38</v>
      </c>
      <c r="C10" s="140">
        <f t="shared" si="0"/>
        <v>0</v>
      </c>
      <c r="D10" s="141">
        <f>Penvoerder!$C269</f>
        <v>0</v>
      </c>
      <c r="E10" s="207">
        <f>'PP2'!$C269</f>
        <v>0</v>
      </c>
      <c r="F10" s="207">
        <f>'PP3'!$C269</f>
        <v>0</v>
      </c>
      <c r="G10" s="207">
        <f>'PP4'!$C269</f>
        <v>0</v>
      </c>
      <c r="H10" s="207">
        <f>'PP5'!$C269</f>
        <v>0</v>
      </c>
      <c r="I10" s="207">
        <f>'PP6'!$C269</f>
        <v>0</v>
      </c>
      <c r="J10" s="207">
        <f>'PP7'!$C269</f>
        <v>0</v>
      </c>
      <c r="K10" s="207">
        <f>'PP8'!$C269</f>
        <v>0</v>
      </c>
      <c r="L10" s="207">
        <f>'PP9'!$C269</f>
        <v>0</v>
      </c>
      <c r="M10" s="207">
        <f>'PP10'!$C269</f>
        <v>0</v>
      </c>
      <c r="N10" s="207">
        <f>'PP11'!$C264</f>
        <v>0</v>
      </c>
      <c r="O10" s="207">
        <f>'PP12'!$C269</f>
        <v>0</v>
      </c>
      <c r="P10" s="207">
        <f>'PP13'!$C269</f>
        <v>0</v>
      </c>
      <c r="Q10" s="207">
        <f>'PP14'!$C269</f>
        <v>0</v>
      </c>
      <c r="R10" s="207">
        <f>'PP15'!$C269</f>
        <v>0</v>
      </c>
      <c r="S10" s="207">
        <f>'PP16'!$C269</f>
        <v>0</v>
      </c>
      <c r="T10" s="207">
        <f>'PP17'!$C269</f>
        <v>0</v>
      </c>
      <c r="U10" s="207">
        <f>'PP18'!$C269</f>
        <v>0</v>
      </c>
      <c r="V10" s="207">
        <f>'PP19'!$C269</f>
        <v>0</v>
      </c>
      <c r="W10" s="207">
        <f>'PP20'!$C269</f>
        <v>0</v>
      </c>
    </row>
    <row r="11" spans="2:23" ht="16.5" thickBot="1" x14ac:dyDescent="0.35">
      <c r="B11" s="100" t="s">
        <v>39</v>
      </c>
      <c r="C11" s="144">
        <f t="shared" si="0"/>
        <v>0</v>
      </c>
      <c r="D11" s="145">
        <f>Penvoerder!$C270</f>
        <v>0</v>
      </c>
      <c r="E11" s="208">
        <f>'PP2'!$C270</f>
        <v>0</v>
      </c>
      <c r="F11" s="208">
        <f>'PP3'!$C270</f>
        <v>0</v>
      </c>
      <c r="G11" s="208">
        <f>'PP4'!$C270</f>
        <v>0</v>
      </c>
      <c r="H11" s="208">
        <f>'PP5'!$C270</f>
        <v>0</v>
      </c>
      <c r="I11" s="208">
        <f>'PP6'!$C270</f>
        <v>0</v>
      </c>
      <c r="J11" s="208">
        <f>'PP7'!$C270</f>
        <v>0</v>
      </c>
      <c r="K11" s="208">
        <f>'PP8'!$C270</f>
        <v>0</v>
      </c>
      <c r="L11" s="208">
        <f>'PP9'!$C270</f>
        <v>0</v>
      </c>
      <c r="M11" s="208">
        <f>'PP10'!$C270</f>
        <v>0</v>
      </c>
      <c r="N11" s="208">
        <f>'PP11'!$C265</f>
        <v>0</v>
      </c>
      <c r="O11" s="208">
        <f>'PP12'!$C270</f>
        <v>0</v>
      </c>
      <c r="P11" s="208">
        <f>'PP13'!$C270</f>
        <v>0</v>
      </c>
      <c r="Q11" s="208">
        <f>'PP14'!$C270</f>
        <v>0</v>
      </c>
      <c r="R11" s="208">
        <f>'PP15'!$C270</f>
        <v>0</v>
      </c>
      <c r="S11" s="208">
        <f>'PP16'!$C270</f>
        <v>0</v>
      </c>
      <c r="T11" s="208">
        <f>'PP17'!$C270</f>
        <v>0</v>
      </c>
      <c r="U11" s="208">
        <f>'PP18'!$C270</f>
        <v>0</v>
      </c>
      <c r="V11" s="208">
        <f>'PP19'!$C270</f>
        <v>0</v>
      </c>
      <c r="W11" s="208">
        <f>'PP20'!$C270</f>
        <v>0</v>
      </c>
    </row>
    <row r="12" spans="2:23" ht="17.25" thickTop="1" thickBot="1" x14ac:dyDescent="0.35">
      <c r="B12" s="43" t="s">
        <v>1</v>
      </c>
      <c r="C12" s="146">
        <f t="shared" si="0"/>
        <v>0</v>
      </c>
      <c r="D12" s="146">
        <f t="shared" ref="D12:W12" si="3">SUM(D6:D11)</f>
        <v>0</v>
      </c>
      <c r="E12" s="146">
        <f t="shared" si="3"/>
        <v>0</v>
      </c>
      <c r="F12" s="146">
        <f t="shared" si="3"/>
        <v>0</v>
      </c>
      <c r="G12" s="146">
        <f t="shared" si="3"/>
        <v>0</v>
      </c>
      <c r="H12" s="146">
        <f t="shared" si="3"/>
        <v>0</v>
      </c>
      <c r="I12" s="146">
        <f t="shared" si="3"/>
        <v>0</v>
      </c>
      <c r="J12" s="146">
        <f t="shared" si="3"/>
        <v>0</v>
      </c>
      <c r="K12" s="146">
        <f t="shared" si="3"/>
        <v>0</v>
      </c>
      <c r="L12" s="146">
        <f t="shared" si="3"/>
        <v>0</v>
      </c>
      <c r="M12" s="146">
        <f t="shared" si="3"/>
        <v>0</v>
      </c>
      <c r="N12" s="146">
        <f t="shared" si="3"/>
        <v>0</v>
      </c>
      <c r="O12" s="146">
        <f t="shared" si="3"/>
        <v>0</v>
      </c>
      <c r="P12" s="146">
        <f t="shared" si="3"/>
        <v>0</v>
      </c>
      <c r="Q12" s="146">
        <f t="shared" si="3"/>
        <v>0</v>
      </c>
      <c r="R12" s="146">
        <f t="shared" si="3"/>
        <v>0</v>
      </c>
      <c r="S12" s="146">
        <f t="shared" si="3"/>
        <v>0</v>
      </c>
      <c r="T12" s="146">
        <f t="shared" si="3"/>
        <v>0</v>
      </c>
      <c r="U12" s="146">
        <f t="shared" si="3"/>
        <v>0</v>
      </c>
      <c r="V12" s="146">
        <f t="shared" si="3"/>
        <v>0</v>
      </c>
      <c r="W12" s="146">
        <f t="shared" si="3"/>
        <v>0</v>
      </c>
    </row>
    <row r="13" spans="2:23" ht="17.25" thickTop="1" thickBot="1" x14ac:dyDescent="0.35">
      <c r="B13" s="101" t="s">
        <v>0</v>
      </c>
      <c r="C13" s="148">
        <f>SUM(D13:W13)</f>
        <v>0</v>
      </c>
      <c r="D13" s="149">
        <f>Penvoerder!$D$27</f>
        <v>0</v>
      </c>
      <c r="E13" s="150">
        <f>'PP2'!$D$27</f>
        <v>0</v>
      </c>
      <c r="F13" s="150">
        <f>'PP3'!$D$27</f>
        <v>0</v>
      </c>
      <c r="G13" s="150">
        <f>'PP4'!$D$27</f>
        <v>0</v>
      </c>
      <c r="H13" s="150">
        <f>'PP5'!$D$27</f>
        <v>0</v>
      </c>
      <c r="I13" s="150">
        <f>'PP6'!$D$27</f>
        <v>0</v>
      </c>
      <c r="J13" s="150">
        <f>'PP7'!$D$27</f>
        <v>0</v>
      </c>
      <c r="K13" s="150">
        <f>'PP8'!$D$27</f>
        <v>0</v>
      </c>
      <c r="L13" s="150">
        <f>'PP9'!$D$27</f>
        <v>0</v>
      </c>
      <c r="M13" s="150">
        <f>'PP10'!$D$27</f>
        <v>0</v>
      </c>
      <c r="N13" s="150">
        <f>'PP11'!$D$27</f>
        <v>0</v>
      </c>
      <c r="O13" s="150">
        <f>'PP12'!$D$27</f>
        <v>0</v>
      </c>
      <c r="P13" s="150">
        <f>'PP13'!$D$27</f>
        <v>0</v>
      </c>
      <c r="Q13" s="150">
        <f>'PP14'!$D$27</f>
        <v>0</v>
      </c>
      <c r="R13" s="150">
        <f>'PP15'!$D$27</f>
        <v>0</v>
      </c>
      <c r="S13" s="150">
        <f>'PP16'!$D$27</f>
        <v>0</v>
      </c>
      <c r="T13" s="150">
        <f>'PP17'!$D$27</f>
        <v>0</v>
      </c>
      <c r="U13" s="150">
        <f>'PP18'!$D$27</f>
        <v>0</v>
      </c>
      <c r="V13" s="150">
        <f>'PP19'!$D$27</f>
        <v>0</v>
      </c>
      <c r="W13" s="150">
        <f>'PP20'!$D$27</f>
        <v>0</v>
      </c>
    </row>
    <row r="14" spans="2:23" ht="17.25" thickTop="1" thickBot="1" x14ac:dyDescent="0.35">
      <c r="B14" s="43" t="s">
        <v>40</v>
      </c>
      <c r="C14" s="146" t="str">
        <f>IF(ROUND(C12,2)-ROUND(C13,2)=0,"JA",C12-C13)</f>
        <v>JA</v>
      </c>
      <c r="D14" s="146" t="str">
        <f>IF(ROUND(D12,2)-ROUND(D13,2)=0,"JA",D12-D13)</f>
        <v>JA</v>
      </c>
      <c r="E14" s="146" t="str">
        <f t="shared" ref="E14:W14" si="4">IF(ROUND(E12,2)-ROUND(E13,2)=0,"JA",E12-E13)</f>
        <v>JA</v>
      </c>
      <c r="F14" s="146" t="str">
        <f t="shared" si="4"/>
        <v>JA</v>
      </c>
      <c r="G14" s="146" t="str">
        <f t="shared" si="4"/>
        <v>JA</v>
      </c>
      <c r="H14" s="146" t="str">
        <f t="shared" si="4"/>
        <v>JA</v>
      </c>
      <c r="I14" s="146" t="str">
        <f t="shared" si="4"/>
        <v>JA</v>
      </c>
      <c r="J14" s="146" t="str">
        <f t="shared" si="4"/>
        <v>JA</v>
      </c>
      <c r="K14" s="146" t="str">
        <f t="shared" si="4"/>
        <v>JA</v>
      </c>
      <c r="L14" s="146" t="str">
        <f>IF(ROUND(L12,2)-ROUND(L13,2)=0,"JA",L12-L13)</f>
        <v>JA</v>
      </c>
      <c r="M14" s="146" t="str">
        <f t="shared" si="4"/>
        <v>JA</v>
      </c>
      <c r="N14" s="146" t="str">
        <f t="shared" si="4"/>
        <v>JA</v>
      </c>
      <c r="O14" s="146" t="str">
        <f t="shared" si="4"/>
        <v>JA</v>
      </c>
      <c r="P14" s="146" t="str">
        <f t="shared" si="4"/>
        <v>JA</v>
      </c>
      <c r="Q14" s="146" t="str">
        <f t="shared" si="4"/>
        <v>JA</v>
      </c>
      <c r="R14" s="146" t="str">
        <f t="shared" si="4"/>
        <v>JA</v>
      </c>
      <c r="S14" s="146" t="str">
        <f t="shared" si="4"/>
        <v>JA</v>
      </c>
      <c r="T14" s="146" t="str">
        <f t="shared" si="4"/>
        <v>JA</v>
      </c>
      <c r="U14" s="146" t="str">
        <f t="shared" si="4"/>
        <v>JA</v>
      </c>
      <c r="V14" s="146" t="str">
        <f t="shared" si="4"/>
        <v>JA</v>
      </c>
      <c r="W14" s="146" t="str">
        <f t="shared" si="4"/>
        <v>JA</v>
      </c>
    </row>
    <row r="15" spans="2:23" s="21" customFormat="1" ht="16.5" thickTop="1" x14ac:dyDescent="0.3">
      <c r="B15" s="18"/>
      <c r="C15" s="18"/>
      <c r="D15" s="19"/>
      <c r="E15" s="20"/>
      <c r="F15" s="20"/>
      <c r="G15" s="20"/>
      <c r="H15" s="20"/>
      <c r="I15" s="20"/>
      <c r="J15" s="20"/>
      <c r="K15" s="20"/>
      <c r="L15" s="20"/>
      <c r="M15" s="20"/>
      <c r="N15" s="20"/>
      <c r="O15" s="20"/>
      <c r="P15" s="20"/>
      <c r="Q15" s="20"/>
      <c r="R15" s="20"/>
      <c r="S15" s="20"/>
      <c r="T15" s="20"/>
      <c r="U15" s="20"/>
      <c r="V15" s="20"/>
      <c r="W15" s="20"/>
    </row>
    <row r="16" spans="2:23" s="95" customFormat="1" x14ac:dyDescent="0.25"/>
    <row r="17" spans="2:4" s="95" customFormat="1" ht="15.75" x14ac:dyDescent="0.3">
      <c r="B17" s="96"/>
      <c r="C17" s="96"/>
      <c r="D17" s="97"/>
    </row>
    <row r="18" spans="2:4" s="95" customFormat="1" x14ac:dyDescent="0.25"/>
    <row r="19" spans="2:4" s="95" customFormat="1" x14ac:dyDescent="0.25"/>
    <row r="20" spans="2:4" s="95" customFormat="1" x14ac:dyDescent="0.25"/>
    <row r="21" spans="2:4" s="95" customFormat="1" x14ac:dyDescent="0.25"/>
    <row r="22" spans="2:4" s="95" customFormat="1" x14ac:dyDescent="0.25"/>
    <row r="23" spans="2:4" s="95" customFormat="1" x14ac:dyDescent="0.25"/>
    <row r="24" spans="2:4" s="95" customFormat="1" x14ac:dyDescent="0.25"/>
    <row r="25" spans="2:4" s="95" customFormat="1" x14ac:dyDescent="0.25"/>
    <row r="26" spans="2:4" s="95" customFormat="1" x14ac:dyDescent="0.25"/>
    <row r="27" spans="2:4" s="95" customFormat="1" x14ac:dyDescent="0.25"/>
    <row r="28" spans="2:4" s="95" customFormat="1" x14ac:dyDescent="0.25"/>
    <row r="29" spans="2:4" s="95" customFormat="1" x14ac:dyDescent="0.25"/>
    <row r="30" spans="2:4" s="95" customFormat="1" x14ac:dyDescent="0.25"/>
    <row r="31" spans="2:4" s="95" customFormat="1" x14ac:dyDescent="0.25"/>
    <row r="32" spans="2:4" s="95" customFormat="1" x14ac:dyDescent="0.25"/>
    <row r="33" s="95" customFormat="1" x14ac:dyDescent="0.25"/>
    <row r="34" s="95" customFormat="1" x14ac:dyDescent="0.25"/>
    <row r="35" s="95" customFormat="1" x14ac:dyDescent="0.25"/>
    <row r="36" s="95" customFormat="1" x14ac:dyDescent="0.25"/>
    <row r="37" s="95" customFormat="1" x14ac:dyDescent="0.25"/>
    <row r="38" s="95" customFormat="1" x14ac:dyDescent="0.25"/>
    <row r="39" s="95" customFormat="1" x14ac:dyDescent="0.25"/>
    <row r="40" s="95" customFormat="1" x14ac:dyDescent="0.25"/>
    <row r="41" s="95" customFormat="1" x14ac:dyDescent="0.25"/>
    <row r="42" s="95" customFormat="1" x14ac:dyDescent="0.25"/>
    <row r="43" s="95" customFormat="1" x14ac:dyDescent="0.25"/>
    <row r="44" s="95" customFormat="1" x14ac:dyDescent="0.25"/>
    <row r="45" s="95" customFormat="1" x14ac:dyDescent="0.25"/>
    <row r="46" s="95" customFormat="1" x14ac:dyDescent="0.25"/>
    <row r="47" s="95" customFormat="1" x14ac:dyDescent="0.25"/>
    <row r="48" s="95" customFormat="1" x14ac:dyDescent="0.25"/>
    <row r="49" s="95" customFormat="1" x14ac:dyDescent="0.25"/>
    <row r="50" s="95" customFormat="1" x14ac:dyDescent="0.25"/>
    <row r="51" s="95" customFormat="1" x14ac:dyDescent="0.25"/>
    <row r="52" s="95" customFormat="1" x14ac:dyDescent="0.25"/>
    <row r="53" s="95" customFormat="1" x14ac:dyDescent="0.25"/>
    <row r="54" s="95" customFormat="1" x14ac:dyDescent="0.25"/>
    <row r="55" s="95" customFormat="1" x14ac:dyDescent="0.25"/>
    <row r="56" s="95" customFormat="1" x14ac:dyDescent="0.25"/>
  </sheetData>
  <mergeCells count="1">
    <mergeCell ref="D2:H2"/>
  </mergeCells>
  <conditionalFormatting sqref="C14:W14">
    <cfRule type="cellIs" dxfId="460" priority="2" operator="notEqual">
      <formula>"JA"</formula>
    </cfRule>
  </conditionalFormatting>
  <pageMargins left="0.7" right="0.7" top="0.75" bottom="0.75" header="0.3" footer="0.3"/>
  <pageSetup scale="29" orientation="landscape" r:id="rId1"/>
  <ignoredErrors>
    <ignoredError sqref="C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codeName="Sheet6">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67</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penvoerder in.",IF(Projectinformatie!B24="","Er is voor het project nog geen optie gekozen voor het begroten en verantwoorden van de kosten. Kies de optie op tabblad 'Projectinformatie' onder de werkpakketten.",VLOOKUP(Projectinformatie!B24,Hulpblad!R:S,2,FALSE)))</f>
        <v>Vul eerst hierboven alle informatie over de penvoerder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76" si="1">IF($A$33=1,$F37*$E37,0)</f>
        <v>0</v>
      </c>
      <c r="H37"/>
    </row>
    <row r="38" spans="1:9" ht="15.75" customHeight="1" x14ac:dyDescent="0.3">
      <c r="B38" s="173"/>
      <c r="C38" s="186"/>
      <c r="D38" s="218"/>
      <c r="E38" s="187"/>
      <c r="F38" s="189"/>
      <c r="G38" s="160">
        <f t="shared" si="1"/>
        <v>0</v>
      </c>
      <c r="H38"/>
    </row>
    <row r="39" spans="1:9" ht="15.75" customHeight="1" x14ac:dyDescent="0.3">
      <c r="B39" s="173"/>
      <c r="C39" s="186"/>
      <c r="D39" s="218"/>
      <c r="E39" s="187"/>
      <c r="F39" s="189"/>
      <c r="G39" s="160">
        <f t="shared" si="1"/>
        <v>0</v>
      </c>
      <c r="H39"/>
    </row>
    <row r="40" spans="1:9" ht="15.75" customHeight="1" x14ac:dyDescent="0.3">
      <c r="B40" s="173"/>
      <c r="C40" s="186"/>
      <c r="D40" s="218"/>
      <c r="E40" s="187"/>
      <c r="F40" s="189"/>
      <c r="G40" s="160">
        <f t="shared" si="1"/>
        <v>0</v>
      </c>
      <c r="H40"/>
    </row>
    <row r="41" spans="1:9" ht="15.75" customHeight="1" x14ac:dyDescent="0.3">
      <c r="B41" s="173"/>
      <c r="C41" s="186"/>
      <c r="D41" s="218"/>
      <c r="E41" s="187"/>
      <c r="F41" s="189"/>
      <c r="G41" s="160">
        <f t="shared" si="1"/>
        <v>0</v>
      </c>
      <c r="H41"/>
    </row>
    <row r="42" spans="1:9" ht="15.75" customHeight="1" x14ac:dyDescent="0.3">
      <c r="B42" s="173"/>
      <c r="C42" s="186"/>
      <c r="D42" s="218"/>
      <c r="E42" s="187"/>
      <c r="F42" s="189"/>
      <c r="G42" s="160">
        <f t="shared" si="1"/>
        <v>0</v>
      </c>
      <c r="H42"/>
    </row>
    <row r="43" spans="1:9" ht="15.75" customHeight="1" x14ac:dyDescent="0.3">
      <c r="B43" s="173"/>
      <c r="C43" s="186"/>
      <c r="D43" s="218"/>
      <c r="E43" s="187"/>
      <c r="F43" s="189"/>
      <c r="G43" s="160">
        <f t="shared" si="1"/>
        <v>0</v>
      </c>
      <c r="H43"/>
    </row>
    <row r="44" spans="1:9" ht="15.75" customHeight="1" x14ac:dyDescent="0.3">
      <c r="B44" s="173"/>
      <c r="C44" s="186"/>
      <c r="D44" s="218"/>
      <c r="E44" s="187"/>
      <c r="F44" s="189"/>
      <c r="G44" s="160">
        <f t="shared" si="1"/>
        <v>0</v>
      </c>
      <c r="H44"/>
    </row>
    <row r="45" spans="1:9" ht="15.75" customHeight="1" x14ac:dyDescent="0.3">
      <c r="B45" s="173"/>
      <c r="C45" s="186"/>
      <c r="D45" s="218"/>
      <c r="E45" s="187"/>
      <c r="F45" s="189"/>
      <c r="G45" s="160">
        <f t="shared" si="1"/>
        <v>0</v>
      </c>
      <c r="H45"/>
    </row>
    <row r="46" spans="1:9" ht="15.75" customHeight="1" x14ac:dyDescent="0.3">
      <c r="B46" s="173"/>
      <c r="C46" s="186"/>
      <c r="D46" s="218"/>
      <c r="E46" s="187"/>
      <c r="F46" s="189"/>
      <c r="G46" s="160">
        <f t="shared" si="1"/>
        <v>0</v>
      </c>
      <c r="H46"/>
    </row>
    <row r="47" spans="1:9" ht="15.75" customHeight="1" x14ac:dyDescent="0.3">
      <c r="B47" s="173"/>
      <c r="C47" s="186"/>
      <c r="D47" s="218"/>
      <c r="E47" s="187"/>
      <c r="F47" s="189"/>
      <c r="G47" s="160">
        <f t="shared" si="1"/>
        <v>0</v>
      </c>
      <c r="H47"/>
    </row>
    <row r="48" spans="1:9" ht="15.75" customHeight="1" x14ac:dyDescent="0.3">
      <c r="B48" s="173"/>
      <c r="C48" s="186"/>
      <c r="D48" s="218"/>
      <c r="E48" s="187"/>
      <c r="F48" s="189"/>
      <c r="G48" s="160">
        <f t="shared" si="1"/>
        <v>0</v>
      </c>
      <c r="H48"/>
    </row>
    <row r="49" spans="2:8" ht="15.75" customHeight="1" x14ac:dyDescent="0.3">
      <c r="B49" s="173"/>
      <c r="C49" s="186"/>
      <c r="D49" s="218"/>
      <c r="E49" s="187"/>
      <c r="F49" s="189"/>
      <c r="G49" s="160">
        <f t="shared" si="1"/>
        <v>0</v>
      </c>
      <c r="H49"/>
    </row>
    <row r="50" spans="2:8" ht="15.75" customHeight="1" x14ac:dyDescent="0.3">
      <c r="B50" s="173"/>
      <c r="C50" s="186"/>
      <c r="D50" s="218"/>
      <c r="E50" s="187"/>
      <c r="F50" s="189"/>
      <c r="G50" s="160">
        <f t="shared" si="1"/>
        <v>0</v>
      </c>
      <c r="H50"/>
    </row>
    <row r="51" spans="2:8" ht="15.75" customHeight="1" x14ac:dyDescent="0.3">
      <c r="B51" s="173"/>
      <c r="C51" s="186"/>
      <c r="D51" s="218"/>
      <c r="E51" s="187"/>
      <c r="F51" s="189"/>
      <c r="G51" s="160">
        <f t="shared" si="1"/>
        <v>0</v>
      </c>
      <c r="H51"/>
    </row>
    <row r="52" spans="2:8" ht="15.75" customHeight="1" x14ac:dyDescent="0.3">
      <c r="B52" s="173"/>
      <c r="C52" s="186"/>
      <c r="D52" s="218"/>
      <c r="E52" s="187"/>
      <c r="F52" s="189"/>
      <c r="G52" s="160">
        <f t="shared" si="1"/>
        <v>0</v>
      </c>
      <c r="H52"/>
    </row>
    <row r="53" spans="2:8" ht="15.75" customHeight="1" x14ac:dyDescent="0.3">
      <c r="B53" s="173"/>
      <c r="C53" s="186"/>
      <c r="D53" s="218"/>
      <c r="E53" s="187"/>
      <c r="F53" s="189"/>
      <c r="G53" s="160">
        <f t="shared" si="1"/>
        <v>0</v>
      </c>
      <c r="H53"/>
    </row>
    <row r="54" spans="2:8" ht="15.75" customHeight="1" x14ac:dyDescent="0.3">
      <c r="B54" s="173"/>
      <c r="C54" s="186"/>
      <c r="D54" s="218"/>
      <c r="E54" s="187"/>
      <c r="F54" s="189"/>
      <c r="G54" s="160">
        <f t="shared" si="1"/>
        <v>0</v>
      </c>
      <c r="H54"/>
    </row>
    <row r="55" spans="2:8" ht="15.75" customHeight="1" x14ac:dyDescent="0.3">
      <c r="B55" s="173"/>
      <c r="C55" s="186"/>
      <c r="D55" s="218"/>
      <c r="E55" s="187"/>
      <c r="F55" s="189"/>
      <c r="G55" s="160">
        <f t="shared" si="1"/>
        <v>0</v>
      </c>
      <c r="H55"/>
    </row>
    <row r="56" spans="2:8" ht="15.75" customHeight="1" x14ac:dyDescent="0.3">
      <c r="B56" s="173"/>
      <c r="C56" s="186"/>
      <c r="D56" s="218"/>
      <c r="E56" s="187"/>
      <c r="F56" s="189"/>
      <c r="G56" s="160">
        <f t="shared" si="1"/>
        <v>0</v>
      </c>
      <c r="H56"/>
    </row>
    <row r="57" spans="2:8" ht="15.75" customHeight="1" x14ac:dyDescent="0.3">
      <c r="B57" s="173"/>
      <c r="C57" s="186"/>
      <c r="D57" s="218"/>
      <c r="E57" s="187"/>
      <c r="F57" s="189"/>
      <c r="G57" s="160">
        <f t="shared" si="1"/>
        <v>0</v>
      </c>
      <c r="H57"/>
    </row>
    <row r="58" spans="2:8" ht="15.75" customHeight="1" x14ac:dyDescent="0.3">
      <c r="B58" s="173"/>
      <c r="C58" s="186"/>
      <c r="D58" s="218"/>
      <c r="E58" s="187"/>
      <c r="F58" s="189"/>
      <c r="G58" s="160">
        <f t="shared" si="1"/>
        <v>0</v>
      </c>
      <c r="H58"/>
    </row>
    <row r="59" spans="2:8" ht="15.75" customHeight="1" x14ac:dyDescent="0.3">
      <c r="B59" s="173"/>
      <c r="C59" s="186"/>
      <c r="D59" s="218"/>
      <c r="E59" s="187"/>
      <c r="F59" s="189"/>
      <c r="G59" s="160">
        <f t="shared" si="1"/>
        <v>0</v>
      </c>
      <c r="H59"/>
    </row>
    <row r="60" spans="2:8" ht="15.75" customHeight="1" x14ac:dyDescent="0.3">
      <c r="B60" s="173"/>
      <c r="C60" s="186"/>
      <c r="D60" s="218"/>
      <c r="E60" s="187"/>
      <c r="F60" s="189"/>
      <c r="G60" s="160">
        <f t="shared" si="1"/>
        <v>0</v>
      </c>
      <c r="H60"/>
    </row>
    <row r="61" spans="2:8" ht="15.75" customHeight="1" x14ac:dyDescent="0.3">
      <c r="B61" s="173"/>
      <c r="C61" s="186"/>
      <c r="D61" s="218"/>
      <c r="E61" s="187"/>
      <c r="F61" s="189"/>
      <c r="G61" s="160">
        <f t="shared" si="1"/>
        <v>0</v>
      </c>
      <c r="H61"/>
    </row>
    <row r="62" spans="2:8" ht="15.75" customHeight="1" x14ac:dyDescent="0.3">
      <c r="B62" s="173"/>
      <c r="C62" s="186"/>
      <c r="D62" s="218"/>
      <c r="E62" s="187"/>
      <c r="F62" s="189"/>
      <c r="G62" s="160">
        <f t="shared" si="1"/>
        <v>0</v>
      </c>
      <c r="H62"/>
    </row>
    <row r="63" spans="2:8" ht="15.75" customHeight="1" x14ac:dyDescent="0.3">
      <c r="B63" s="173"/>
      <c r="C63" s="186"/>
      <c r="D63" s="218"/>
      <c r="E63" s="187"/>
      <c r="F63" s="189"/>
      <c r="G63" s="160">
        <f t="shared" si="1"/>
        <v>0</v>
      </c>
      <c r="H63"/>
    </row>
    <row r="64" spans="2:8" ht="15.75" customHeight="1" x14ac:dyDescent="0.3">
      <c r="B64" s="173"/>
      <c r="C64" s="186"/>
      <c r="D64" s="218"/>
      <c r="E64" s="187"/>
      <c r="F64" s="189"/>
      <c r="G64" s="160">
        <f t="shared" si="1"/>
        <v>0</v>
      </c>
      <c r="H64"/>
    </row>
    <row r="65" spans="1:8" ht="15.75" customHeight="1" x14ac:dyDescent="0.3">
      <c r="B65" s="173"/>
      <c r="C65" s="186"/>
      <c r="D65" s="218"/>
      <c r="E65" s="187"/>
      <c r="F65" s="189"/>
      <c r="G65" s="160">
        <f t="shared" si="1"/>
        <v>0</v>
      </c>
      <c r="H65"/>
    </row>
    <row r="66" spans="1:8" ht="15.75" customHeight="1" x14ac:dyDescent="0.3">
      <c r="B66" s="173"/>
      <c r="C66" s="186"/>
      <c r="D66" s="218"/>
      <c r="E66" s="187"/>
      <c r="F66" s="189"/>
      <c r="G66" s="160">
        <f t="shared" si="1"/>
        <v>0</v>
      </c>
      <c r="H66"/>
    </row>
    <row r="67" spans="1:8" ht="15.75" customHeight="1" x14ac:dyDescent="0.3">
      <c r="B67" s="173"/>
      <c r="C67" s="186"/>
      <c r="D67" s="218"/>
      <c r="E67" s="187"/>
      <c r="F67" s="189"/>
      <c r="G67" s="160">
        <f t="shared" si="1"/>
        <v>0</v>
      </c>
      <c r="H67"/>
    </row>
    <row r="68" spans="1:8" ht="15.75" customHeight="1" x14ac:dyDescent="0.3">
      <c r="B68" s="173"/>
      <c r="C68" s="186"/>
      <c r="D68" s="218"/>
      <c r="E68" s="187"/>
      <c r="F68" s="189"/>
      <c r="G68" s="160">
        <f t="shared" si="1"/>
        <v>0</v>
      </c>
      <c r="H68"/>
    </row>
    <row r="69" spans="1:8" ht="15.75" customHeight="1" x14ac:dyDescent="0.3">
      <c r="B69" s="173"/>
      <c r="C69" s="186"/>
      <c r="D69" s="218"/>
      <c r="E69" s="187"/>
      <c r="F69" s="189"/>
      <c r="G69" s="160">
        <f t="shared" si="1"/>
        <v>0</v>
      </c>
      <c r="H69"/>
    </row>
    <row r="70" spans="1:8" ht="15.75" customHeight="1" x14ac:dyDescent="0.3">
      <c r="B70" s="173"/>
      <c r="C70" s="186"/>
      <c r="D70" s="218"/>
      <c r="E70" s="187"/>
      <c r="F70" s="189"/>
      <c r="G70" s="160">
        <f t="shared" si="1"/>
        <v>0</v>
      </c>
      <c r="H70"/>
    </row>
    <row r="71" spans="1:8" ht="15.75" customHeight="1" x14ac:dyDescent="0.3">
      <c r="B71" s="173"/>
      <c r="C71" s="86"/>
      <c r="D71" s="218"/>
      <c r="E71" s="187"/>
      <c r="F71" s="189"/>
      <c r="G71" s="160">
        <f t="shared" si="1"/>
        <v>0</v>
      </c>
      <c r="H71"/>
    </row>
    <row r="72" spans="1:8" ht="15.75" customHeight="1" x14ac:dyDescent="0.3">
      <c r="B72" s="173"/>
      <c r="C72" s="86"/>
      <c r="D72" s="218"/>
      <c r="E72" s="187"/>
      <c r="F72" s="189"/>
      <c r="G72" s="160">
        <f t="shared" si="1"/>
        <v>0</v>
      </c>
      <c r="H72"/>
    </row>
    <row r="73" spans="1:8" ht="15.75" customHeight="1" x14ac:dyDescent="0.3">
      <c r="B73" s="173"/>
      <c r="C73" s="86"/>
      <c r="D73" s="218"/>
      <c r="E73" s="187"/>
      <c r="F73" s="189"/>
      <c r="G73" s="160">
        <f t="shared" si="1"/>
        <v>0</v>
      </c>
      <c r="H73"/>
    </row>
    <row r="74" spans="1:8" ht="15.75" customHeight="1" x14ac:dyDescent="0.3">
      <c r="B74" s="173"/>
      <c r="C74" s="86"/>
      <c r="D74" s="218"/>
      <c r="E74" s="187"/>
      <c r="F74" s="189"/>
      <c r="G74" s="160">
        <f t="shared" si="1"/>
        <v>0</v>
      </c>
      <c r="H74"/>
    </row>
    <row r="75" spans="1:8" ht="15.75" customHeight="1" x14ac:dyDescent="0.3">
      <c r="B75" s="173"/>
      <c r="C75" s="86"/>
      <c r="D75" s="218"/>
      <c r="E75" s="187"/>
      <c r="F75" s="189"/>
      <c r="G75" s="160">
        <f t="shared" si="1"/>
        <v>0</v>
      </c>
      <c r="H75"/>
    </row>
    <row r="76" spans="1:8" ht="15.75" customHeight="1" thickBot="1" x14ac:dyDescent="0.35">
      <c r="B76" s="173"/>
      <c r="C76" s="74"/>
      <c r="D76" s="219"/>
      <c r="E76" s="187"/>
      <c r="F76" s="189"/>
      <c r="G76" s="131">
        <f t="shared" si="1"/>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hidden="1" x14ac:dyDescent="0.35">
      <c r="A80" s="119" t="str">
        <f>IF($A$16=0,"",IF(COUNTIFS($A$17:$A$26,B80)=1,1,"nvt"))</f>
        <v/>
      </c>
      <c r="B80" s="129" t="str">
        <f>B18</f>
        <v>Loonkosten plus vast % (44,2%)</v>
      </c>
      <c r="C80" s="37"/>
      <c r="D80" s="1"/>
      <c r="E80" s="1"/>
      <c r="F80" s="7"/>
      <c r="G80" s="8"/>
      <c r="H80"/>
    </row>
    <row r="81" spans="2:8" ht="15" hidden="1" customHeight="1" x14ac:dyDescent="0.25">
      <c r="B81" s="234" t="str">
        <f>IF(A80="nvt",VLOOKUP(A80,Alle_Kostensoorten[],2,FALSE),VLOOKUP(B80,Alle_Kostensoorten[],2,FALSE))</f>
        <v>Toelichting: Zie voor berekening tabblad 'Instructie'</v>
      </c>
      <c r="C81" s="234"/>
      <c r="D81" s="234"/>
      <c r="E81" s="234"/>
      <c r="F81" s="234"/>
      <c r="G81" s="234"/>
      <c r="H81"/>
    </row>
    <row r="82" spans="2:8" ht="9" hidden="1" customHeight="1" x14ac:dyDescent="0.3">
      <c r="B82" s="1"/>
      <c r="C82" s="1"/>
      <c r="D82" s="1"/>
      <c r="E82" s="1"/>
      <c r="F82" s="7"/>
      <c r="G82" s="8"/>
      <c r="H82"/>
    </row>
    <row r="83" spans="2:8" ht="16.5" hidden="1" thickBot="1" x14ac:dyDescent="0.35">
      <c r="B83" s="158" t="s">
        <v>2</v>
      </c>
      <c r="C83" s="110" t="s">
        <v>92</v>
      </c>
      <c r="D83" s="110" t="s">
        <v>156</v>
      </c>
      <c r="E83" s="110" t="s">
        <v>157</v>
      </c>
      <c r="F83" s="110" t="s">
        <v>158</v>
      </c>
      <c r="G83" s="157" t="s">
        <v>0</v>
      </c>
      <c r="H83"/>
    </row>
    <row r="84" spans="2:8" ht="15.75" hidden="1" customHeight="1" thickTop="1" x14ac:dyDescent="0.3">
      <c r="B84" s="185"/>
      <c r="C84" s="186"/>
      <c r="D84" s="217"/>
      <c r="E84" s="187"/>
      <c r="F84" s="189"/>
      <c r="G84" s="159">
        <f>IF($A$80=1,$F84*$E84,0)</f>
        <v>0</v>
      </c>
      <c r="H84"/>
    </row>
    <row r="85" spans="2:8" ht="15.75" hidden="1" customHeight="1" x14ac:dyDescent="0.3">
      <c r="B85" s="161"/>
      <c r="C85" s="86"/>
      <c r="D85" s="218"/>
      <c r="E85" s="166"/>
      <c r="F85" s="164"/>
      <c r="G85" s="160">
        <f t="shared" ref="G85:G98" si="2">IF($A$80=1,$F85*55,0)</f>
        <v>0</v>
      </c>
      <c r="H85"/>
    </row>
    <row r="86" spans="2:8" ht="15.75" hidden="1" customHeight="1" x14ac:dyDescent="0.3">
      <c r="B86" s="161"/>
      <c r="C86" s="86"/>
      <c r="D86" s="218"/>
      <c r="E86" s="166"/>
      <c r="F86" s="164"/>
      <c r="G86" s="160">
        <f t="shared" si="2"/>
        <v>0</v>
      </c>
      <c r="H86"/>
    </row>
    <row r="87" spans="2:8" ht="15.75" hidden="1" customHeight="1" x14ac:dyDescent="0.3">
      <c r="B87" s="161"/>
      <c r="C87" s="86"/>
      <c r="D87" s="218"/>
      <c r="E87" s="166"/>
      <c r="F87" s="164"/>
      <c r="G87" s="160">
        <f t="shared" si="2"/>
        <v>0</v>
      </c>
      <c r="H87"/>
    </row>
    <row r="88" spans="2:8" ht="15.75" hidden="1" customHeight="1" x14ac:dyDescent="0.3">
      <c r="B88" s="161"/>
      <c r="C88" s="86"/>
      <c r="D88" s="218"/>
      <c r="E88" s="166"/>
      <c r="F88" s="164"/>
      <c r="G88" s="160">
        <f t="shared" si="2"/>
        <v>0</v>
      </c>
      <c r="H88"/>
    </row>
    <row r="89" spans="2:8" ht="15.75" hidden="1" customHeight="1" x14ac:dyDescent="0.3">
      <c r="B89" s="161"/>
      <c r="C89" s="86"/>
      <c r="D89" s="218"/>
      <c r="E89" s="166"/>
      <c r="F89" s="164"/>
      <c r="G89" s="160">
        <f t="shared" si="2"/>
        <v>0</v>
      </c>
      <c r="H89"/>
    </row>
    <row r="90" spans="2:8" ht="15.75" hidden="1" customHeight="1" x14ac:dyDescent="0.3">
      <c r="B90" s="161"/>
      <c r="C90" s="86"/>
      <c r="D90" s="218"/>
      <c r="E90" s="166"/>
      <c r="F90" s="164"/>
      <c r="G90" s="160">
        <f t="shared" si="2"/>
        <v>0</v>
      </c>
      <c r="H90"/>
    </row>
    <row r="91" spans="2:8" ht="15.75" hidden="1" customHeight="1" x14ac:dyDescent="0.3">
      <c r="B91" s="161"/>
      <c r="C91" s="86"/>
      <c r="D91" s="218"/>
      <c r="E91" s="166"/>
      <c r="F91" s="164"/>
      <c r="G91" s="160">
        <f t="shared" si="2"/>
        <v>0</v>
      </c>
      <c r="H91"/>
    </row>
    <row r="92" spans="2:8" ht="15.75" hidden="1" customHeight="1" x14ac:dyDescent="0.3">
      <c r="B92" s="161"/>
      <c r="C92" s="86"/>
      <c r="D92" s="218"/>
      <c r="E92" s="166"/>
      <c r="F92" s="164"/>
      <c r="G92" s="160">
        <f t="shared" si="2"/>
        <v>0</v>
      </c>
      <c r="H92"/>
    </row>
    <row r="93" spans="2:8" ht="15.75" hidden="1" customHeight="1" x14ac:dyDescent="0.3">
      <c r="B93" s="161"/>
      <c r="C93" s="86"/>
      <c r="D93" s="218"/>
      <c r="E93" s="166"/>
      <c r="F93" s="164"/>
      <c r="G93" s="160">
        <f t="shared" si="2"/>
        <v>0</v>
      </c>
      <c r="H93"/>
    </row>
    <row r="94" spans="2:8" ht="15.75" hidden="1" customHeight="1" x14ac:dyDescent="0.3">
      <c r="B94" s="161"/>
      <c r="C94" s="86"/>
      <c r="D94" s="218"/>
      <c r="E94" s="166"/>
      <c r="F94" s="164"/>
      <c r="G94" s="160">
        <f t="shared" si="2"/>
        <v>0</v>
      </c>
      <c r="H94"/>
    </row>
    <row r="95" spans="2:8" ht="15.75" hidden="1" customHeight="1" x14ac:dyDescent="0.3">
      <c r="B95" s="161"/>
      <c r="C95" s="86"/>
      <c r="D95" s="218"/>
      <c r="E95" s="166"/>
      <c r="F95" s="164"/>
      <c r="G95" s="160">
        <f t="shared" si="2"/>
        <v>0</v>
      </c>
      <c r="H95"/>
    </row>
    <row r="96" spans="2:8" ht="15.75" hidden="1" customHeight="1" x14ac:dyDescent="0.3">
      <c r="B96" s="161"/>
      <c r="C96" s="86"/>
      <c r="D96" s="218"/>
      <c r="E96" s="166"/>
      <c r="F96" s="164"/>
      <c r="G96" s="160">
        <f t="shared" si="2"/>
        <v>0</v>
      </c>
      <c r="H96"/>
    </row>
    <row r="97" spans="1:8" ht="15.75" hidden="1" customHeight="1" x14ac:dyDescent="0.3">
      <c r="B97" s="161"/>
      <c r="C97" s="86"/>
      <c r="D97" s="218"/>
      <c r="E97" s="166"/>
      <c r="F97" s="164"/>
      <c r="G97" s="160">
        <f t="shared" si="2"/>
        <v>0</v>
      </c>
      <c r="H97"/>
    </row>
    <row r="98" spans="1:8" ht="15.75" hidden="1" customHeight="1" thickBot="1" x14ac:dyDescent="0.35">
      <c r="B98" s="75"/>
      <c r="C98" s="171"/>
      <c r="D98" s="221"/>
      <c r="E98" s="220"/>
      <c r="F98" s="172"/>
      <c r="G98" s="131">
        <f t="shared" si="2"/>
        <v>0</v>
      </c>
      <c r="H98"/>
    </row>
    <row r="99" spans="1:8" ht="16.5" hidden="1" thickTop="1" x14ac:dyDescent="0.3">
      <c r="B99" s="58" t="s">
        <v>80</v>
      </c>
      <c r="C99" s="58"/>
      <c r="D99" s="222"/>
      <c r="E99" s="58"/>
      <c r="F99" s="177"/>
      <c r="G99" s="137">
        <f>SUM(G84:G98)</f>
        <v>0</v>
      </c>
      <c r="H99"/>
    </row>
    <row r="100" spans="1:8" hidden="1" x14ac:dyDescent="0.3">
      <c r="B100" s="6"/>
      <c r="C100" s="6"/>
      <c r="D100" s="6"/>
      <c r="E100" s="16"/>
      <c r="F100" s="16"/>
      <c r="G100" s="16"/>
      <c r="H100"/>
    </row>
    <row r="101" spans="1:8" hidden="1" x14ac:dyDescent="0.3">
      <c r="B101" s="1"/>
      <c r="C101" s="1"/>
      <c r="D101" s="1"/>
      <c r="E101" s="1"/>
      <c r="F101" s="7"/>
      <c r="G101" s="8"/>
      <c r="H101"/>
    </row>
    <row r="102" spans="1:8" ht="21" hidden="1" x14ac:dyDescent="0.35">
      <c r="A102" s="119" t="str">
        <f>IF($A$16=0,"",IF(COUNTIFS($A$17:$A$26,B102)=1,1,"nvt"))</f>
        <v/>
      </c>
      <c r="B102" s="129" t="str">
        <f>B19</f>
        <v>Forfait van 23% voor loonkosten en eigen arbeid</v>
      </c>
      <c r="C102" s="37"/>
      <c r="D102" s="37"/>
      <c r="E102" s="1"/>
      <c r="F102" s="7"/>
      <c r="G102" s="8"/>
      <c r="H102"/>
    </row>
    <row r="103" spans="1:8" ht="15" hidden="1" customHeight="1" x14ac:dyDescent="0.25">
      <c r="B103" s="234" t="e">
        <f>IF(A102=1,VLOOKUP(B102,Alle_Kostensoorten[],2,FALSE),VLOOKUP(A102,Alle_Kostensoorten[],2,FALSE))</f>
        <v>#N/A</v>
      </c>
      <c r="C103" s="234"/>
      <c r="D103" s="234"/>
      <c r="E103" s="234"/>
      <c r="F103" s="234"/>
      <c r="G103" s="234"/>
      <c r="H103"/>
    </row>
    <row r="104" spans="1:8" ht="11.25" hidden="1" customHeight="1" x14ac:dyDescent="0.3">
      <c r="B104" s="1"/>
      <c r="C104" s="1"/>
      <c r="D104" s="1"/>
      <c r="E104" s="1"/>
      <c r="F104" s="7"/>
      <c r="G104" s="8"/>
      <c r="H104"/>
    </row>
    <row r="105" spans="1:8" s="5" customFormat="1" ht="16.5" hidden="1" thickBot="1" x14ac:dyDescent="0.35">
      <c r="B105" s="158" t="s">
        <v>2</v>
      </c>
      <c r="C105" s="157" t="s">
        <v>0</v>
      </c>
    </row>
    <row r="106" spans="1:8" ht="15.75" hidden="1" customHeight="1" thickTop="1" x14ac:dyDescent="0.3">
      <c r="B106" s="226" t="str">
        <f>Hulpblad!V2</f>
        <v xml:space="preserve"> </v>
      </c>
      <c r="C106" s="159">
        <f t="shared" ref="C106:C115" si="3">IF(AND($A$102=1,$B106&lt;&gt;"",$B106&lt;&gt;" "),(SUMIFS($E$183:$E$199,$B$183:$B$199,$B106)+SUMIFS($I$207:$I$214,$B$207:$B$214,$B106)+SUMIFS($F$222:$F$237,$B$222:$B$237,$B106))*0.23,0)</f>
        <v>0</v>
      </c>
      <c r="D106"/>
      <c r="E106"/>
      <c r="F106"/>
      <c r="G106"/>
      <c r="H106"/>
    </row>
    <row r="107" spans="1:8" ht="15.75" hidden="1" customHeight="1" x14ac:dyDescent="0.3">
      <c r="B107" s="227" t="str">
        <f>Hulpblad!V3</f>
        <v xml:space="preserve"> </v>
      </c>
      <c r="C107" s="160">
        <f t="shared" si="3"/>
        <v>0</v>
      </c>
      <c r="D107"/>
      <c r="E107"/>
      <c r="F107"/>
      <c r="G107"/>
      <c r="H107"/>
    </row>
    <row r="108" spans="1:8" ht="15.75" hidden="1" customHeight="1" x14ac:dyDescent="0.3">
      <c r="B108" s="227" t="str">
        <f>Hulpblad!V4</f>
        <v xml:space="preserve"> </v>
      </c>
      <c r="C108" s="160">
        <f t="shared" si="3"/>
        <v>0</v>
      </c>
      <c r="D108"/>
      <c r="E108"/>
      <c r="F108"/>
      <c r="G108"/>
      <c r="H108"/>
    </row>
    <row r="109" spans="1:8" ht="15.75" hidden="1" customHeight="1" x14ac:dyDescent="0.3">
      <c r="B109" s="227" t="str">
        <f>Hulpblad!V5</f>
        <v xml:space="preserve"> </v>
      </c>
      <c r="C109" s="160">
        <f t="shared" si="3"/>
        <v>0</v>
      </c>
      <c r="D109"/>
      <c r="E109"/>
      <c r="F109"/>
      <c r="G109"/>
      <c r="H109"/>
    </row>
    <row r="110" spans="1:8" ht="15.75" hidden="1" customHeight="1" x14ac:dyDescent="0.3">
      <c r="B110" s="227" t="str">
        <f>Hulpblad!V6</f>
        <v xml:space="preserve"> </v>
      </c>
      <c r="C110" s="160">
        <f t="shared" si="3"/>
        <v>0</v>
      </c>
      <c r="D110"/>
      <c r="E110"/>
      <c r="F110"/>
      <c r="G110"/>
      <c r="H110"/>
    </row>
    <row r="111" spans="1:8" ht="15.75" hidden="1" customHeight="1" x14ac:dyDescent="0.3">
      <c r="B111" s="227" t="str">
        <f>Hulpblad!V7</f>
        <v xml:space="preserve"> </v>
      </c>
      <c r="C111" s="160">
        <f t="shared" si="3"/>
        <v>0</v>
      </c>
      <c r="D111"/>
      <c r="E111"/>
      <c r="F111"/>
      <c r="G111"/>
      <c r="H111"/>
    </row>
    <row r="112" spans="1:8" ht="15.75" hidden="1" customHeight="1" x14ac:dyDescent="0.3">
      <c r="B112" s="227" t="str">
        <f>Hulpblad!V8</f>
        <v xml:space="preserve"> </v>
      </c>
      <c r="C112" s="160">
        <f t="shared" si="3"/>
        <v>0</v>
      </c>
      <c r="D112"/>
      <c r="E112"/>
      <c r="F112"/>
      <c r="G112"/>
      <c r="H112"/>
    </row>
    <row r="113" spans="1:8" ht="15.75" hidden="1" customHeight="1" x14ac:dyDescent="0.3">
      <c r="B113" s="227" t="str">
        <f>Hulpblad!V9</f>
        <v xml:space="preserve"> </v>
      </c>
      <c r="C113" s="160">
        <f t="shared" si="3"/>
        <v>0</v>
      </c>
      <c r="D113"/>
      <c r="E113"/>
      <c r="F113"/>
      <c r="G113"/>
      <c r="H113"/>
    </row>
    <row r="114" spans="1:8" ht="15.75" hidden="1" customHeight="1" x14ac:dyDescent="0.3">
      <c r="B114" s="227" t="str">
        <f>Hulpblad!V10</f>
        <v xml:space="preserve"> </v>
      </c>
      <c r="C114" s="160">
        <f t="shared" si="3"/>
        <v>0</v>
      </c>
      <c r="D114"/>
      <c r="E114"/>
      <c r="F114"/>
      <c r="G114"/>
      <c r="H114"/>
    </row>
    <row r="115" spans="1:8" ht="15.75" hidden="1" customHeight="1" thickBot="1" x14ac:dyDescent="0.35">
      <c r="B115" s="227" t="str">
        <f>Hulpblad!V11</f>
        <v xml:space="preserve"> </v>
      </c>
      <c r="C115" s="160">
        <f t="shared" si="3"/>
        <v>0</v>
      </c>
      <c r="D115"/>
      <c r="E115"/>
      <c r="F115"/>
      <c r="G115"/>
      <c r="H115"/>
    </row>
    <row r="116" spans="1:8" ht="16.5" hidden="1" thickTop="1" x14ac:dyDescent="0.3">
      <c r="B116" s="228" t="s">
        <v>80</v>
      </c>
      <c r="C116" s="137">
        <f>SUM(C106:C115)</f>
        <v>0</v>
      </c>
      <c r="D116"/>
      <c r="E116"/>
      <c r="F116"/>
      <c r="G116"/>
      <c r="H116"/>
    </row>
    <row r="117" spans="1:8" hidden="1"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thickBot="1" x14ac:dyDescent="0.35">
      <c r="B123" s="224"/>
      <c r="C123" s="186"/>
      <c r="D123" s="164"/>
      <c r="E123" s="131">
        <f t="shared" ref="E123:E136" si="4">IF($A$119=1,$D123*50,0)</f>
        <v>0</v>
      </c>
      <c r="F123" s="1"/>
      <c r="G123" s="7"/>
      <c r="H123" s="8"/>
    </row>
    <row r="124" spans="1:8" ht="15.75" customHeight="1" thickTop="1" thickBot="1" x14ac:dyDescent="0.35">
      <c r="B124" s="224"/>
      <c r="C124" s="186"/>
      <c r="D124" s="164"/>
      <c r="E124" s="131">
        <f t="shared" si="4"/>
        <v>0</v>
      </c>
      <c r="F124" s="1"/>
      <c r="G124" s="7"/>
      <c r="H124" s="8"/>
    </row>
    <row r="125" spans="1:8" ht="15.75" customHeight="1" thickTop="1" thickBot="1" x14ac:dyDescent="0.35">
      <c r="B125" s="224"/>
      <c r="C125" s="186"/>
      <c r="D125" s="164"/>
      <c r="E125" s="131">
        <f t="shared" si="4"/>
        <v>0</v>
      </c>
      <c r="F125" s="1"/>
      <c r="G125" s="7"/>
      <c r="H125" s="8"/>
    </row>
    <row r="126" spans="1:8" ht="15.75" customHeight="1" thickTop="1" thickBot="1" x14ac:dyDescent="0.35">
      <c r="B126" s="224"/>
      <c r="C126" s="186"/>
      <c r="D126" s="164"/>
      <c r="E126" s="131">
        <f t="shared" si="4"/>
        <v>0</v>
      </c>
      <c r="F126" s="1"/>
      <c r="G126" s="7"/>
      <c r="H126" s="8"/>
    </row>
    <row r="127" spans="1:8" ht="15.75" customHeight="1" thickTop="1" thickBot="1" x14ac:dyDescent="0.35">
      <c r="B127" s="224"/>
      <c r="C127" s="186"/>
      <c r="D127" s="164"/>
      <c r="E127" s="131">
        <f t="shared" si="4"/>
        <v>0</v>
      </c>
      <c r="F127" s="1"/>
      <c r="G127" s="7"/>
      <c r="H127" s="8"/>
    </row>
    <row r="128" spans="1:8" ht="15.75" customHeight="1" thickTop="1" thickBot="1" x14ac:dyDescent="0.35">
      <c r="B128" s="224"/>
      <c r="C128" s="186"/>
      <c r="D128" s="164"/>
      <c r="E128" s="131">
        <f t="shared" si="4"/>
        <v>0</v>
      </c>
      <c r="F128" s="1"/>
      <c r="G128" s="7"/>
      <c r="H128" s="8"/>
    </row>
    <row r="129" spans="2:9" ht="15.75" customHeight="1" thickTop="1" thickBot="1" x14ac:dyDescent="0.35">
      <c r="B129" s="224"/>
      <c r="C129" s="186"/>
      <c r="D129" s="164"/>
      <c r="E129" s="131">
        <f t="shared" si="4"/>
        <v>0</v>
      </c>
      <c r="F129" s="1"/>
      <c r="G129" s="7"/>
      <c r="H129" s="8"/>
    </row>
    <row r="130" spans="2:9" ht="15.75" customHeight="1" thickTop="1" thickBot="1" x14ac:dyDescent="0.35">
      <c r="B130" s="224"/>
      <c r="C130" s="186"/>
      <c r="D130" s="164"/>
      <c r="E130" s="131">
        <f t="shared" si="4"/>
        <v>0</v>
      </c>
      <c r="F130" s="1"/>
      <c r="G130" s="7"/>
      <c r="H130" s="8"/>
    </row>
    <row r="131" spans="2:9" ht="15.75" customHeight="1" thickTop="1" thickBot="1" x14ac:dyDescent="0.35">
      <c r="B131" s="224"/>
      <c r="C131" s="186"/>
      <c r="D131" s="164"/>
      <c r="E131" s="131">
        <f t="shared" si="4"/>
        <v>0</v>
      </c>
      <c r="F131" s="1"/>
      <c r="G131" s="7"/>
      <c r="H131" s="8"/>
    </row>
    <row r="132" spans="2:9" ht="15.75" customHeight="1" thickTop="1" thickBot="1" x14ac:dyDescent="0.35">
      <c r="B132" s="224"/>
      <c r="C132" s="186"/>
      <c r="D132" s="164"/>
      <c r="E132" s="131">
        <f t="shared" si="4"/>
        <v>0</v>
      </c>
      <c r="F132" s="1"/>
      <c r="G132" s="7"/>
      <c r="H132" s="8"/>
    </row>
    <row r="133" spans="2:9" ht="15.75" customHeight="1" thickTop="1" thickBot="1" x14ac:dyDescent="0.35">
      <c r="B133" s="224"/>
      <c r="C133" s="186"/>
      <c r="D133" s="164"/>
      <c r="E133" s="131">
        <f t="shared" si="4"/>
        <v>0</v>
      </c>
      <c r="F133" s="1"/>
      <c r="G133" s="7"/>
      <c r="H133" s="8"/>
    </row>
    <row r="134" spans="2:9" ht="15.75" customHeight="1" thickTop="1" thickBot="1" x14ac:dyDescent="0.35">
      <c r="B134" s="224"/>
      <c r="C134" s="186"/>
      <c r="D134" s="164"/>
      <c r="E134" s="131">
        <f t="shared" si="4"/>
        <v>0</v>
      </c>
      <c r="F134" s="1"/>
      <c r="G134" s="7"/>
      <c r="H134" s="8"/>
    </row>
    <row r="135" spans="2:9" ht="15.75" customHeight="1" thickTop="1" thickBot="1" x14ac:dyDescent="0.35">
      <c r="B135" s="224"/>
      <c r="C135" s="186"/>
      <c r="D135" s="164"/>
      <c r="E135" s="131">
        <f t="shared" si="4"/>
        <v>0</v>
      </c>
      <c r="F135" s="1"/>
      <c r="G135" s="7"/>
      <c r="H135" s="8"/>
    </row>
    <row r="136" spans="2:9" ht="15.75" customHeight="1" thickTop="1" thickBot="1" x14ac:dyDescent="0.35">
      <c r="B136" s="224"/>
      <c r="C136" s="186"/>
      <c r="D136" s="164"/>
      <c r="E136" s="131">
        <f t="shared" si="4"/>
        <v>0</v>
      </c>
      <c r="F136" s="1"/>
      <c r="G136" s="7"/>
      <c r="H136" s="8"/>
    </row>
    <row r="137" spans="2:9" ht="15.75" customHeight="1" thickTop="1" thickBot="1" x14ac:dyDescent="0.35">
      <c r="B137" s="224"/>
      <c r="C137" s="186"/>
      <c r="D137" s="164"/>
      <c r="E137" s="131">
        <f t="shared" ref="E137:E142" si="5">IF($A$119=1,$D137*50,0)</f>
        <v>0</v>
      </c>
      <c r="F137" s="1"/>
      <c r="G137" s="7"/>
      <c r="H137" s="8"/>
    </row>
    <row r="138" spans="2:9" ht="15.75" customHeight="1" thickTop="1" thickBot="1" x14ac:dyDescent="0.35">
      <c r="B138" s="224"/>
      <c r="C138" s="186"/>
      <c r="D138" s="164"/>
      <c r="E138" s="131">
        <f t="shared" si="5"/>
        <v>0</v>
      </c>
      <c r="F138" s="1"/>
      <c r="G138" s="7"/>
      <c r="H138" s="8"/>
    </row>
    <row r="139" spans="2:9" ht="15.75" customHeight="1" thickTop="1" thickBot="1" x14ac:dyDescent="0.35">
      <c r="B139" s="224"/>
      <c r="C139" s="186"/>
      <c r="D139" s="164"/>
      <c r="E139" s="131">
        <f t="shared" si="5"/>
        <v>0</v>
      </c>
      <c r="F139" s="1"/>
      <c r="G139" s="7"/>
      <c r="H139" s="8"/>
    </row>
    <row r="140" spans="2:9" ht="15.75" customHeight="1" thickTop="1" thickBot="1" x14ac:dyDescent="0.35">
      <c r="B140" s="224"/>
      <c r="C140" s="186"/>
      <c r="D140" s="164"/>
      <c r="E140" s="131">
        <f t="shared" si="5"/>
        <v>0</v>
      </c>
      <c r="F140" s="1"/>
      <c r="G140" s="7"/>
      <c r="H140" s="8"/>
    </row>
    <row r="141" spans="2:9" ht="15.75" customHeight="1" thickTop="1" thickBot="1" x14ac:dyDescent="0.35">
      <c r="B141" s="224"/>
      <c r="C141" s="186"/>
      <c r="D141" s="164"/>
      <c r="E141" s="131">
        <f t="shared" si="5"/>
        <v>0</v>
      </c>
      <c r="F141" s="1"/>
      <c r="G141" s="7"/>
      <c r="H141" s="8"/>
    </row>
    <row r="142" spans="2:9" ht="15.75" customHeight="1" thickTop="1" thickBot="1" x14ac:dyDescent="0.35">
      <c r="B142" s="224"/>
      <c r="C142" s="186"/>
      <c r="D142" s="164"/>
      <c r="E142" s="131">
        <f t="shared" si="5"/>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6">IF($A$146=1,$D151*43,0)</f>
        <v>0</v>
      </c>
      <c r="F151" s="1"/>
      <c r="G151" s="7"/>
      <c r="H151" s="8"/>
    </row>
    <row r="152" spans="1:9" ht="15.75" customHeight="1" x14ac:dyDescent="0.3">
      <c r="B152" s="225"/>
      <c r="C152" s="186"/>
      <c r="D152" s="164"/>
      <c r="E152" s="131">
        <f t="shared" si="6"/>
        <v>0</v>
      </c>
      <c r="F152" s="1"/>
      <c r="G152" s="7"/>
      <c r="H152" s="8"/>
    </row>
    <row r="153" spans="1:9" ht="15.75" customHeight="1" x14ac:dyDescent="0.3">
      <c r="B153" s="225"/>
      <c r="C153" s="186"/>
      <c r="D153" s="164"/>
      <c r="E153" s="131">
        <f t="shared" si="6"/>
        <v>0</v>
      </c>
      <c r="F153" s="1"/>
      <c r="G153" s="7"/>
      <c r="H153" s="8"/>
    </row>
    <row r="154" spans="1:9" ht="15.75" customHeight="1" x14ac:dyDescent="0.3">
      <c r="B154" s="225"/>
      <c r="C154" s="186"/>
      <c r="D154" s="164"/>
      <c r="E154" s="131">
        <f t="shared" si="6"/>
        <v>0</v>
      </c>
      <c r="F154" s="1"/>
      <c r="G154" s="7"/>
      <c r="H154" s="8"/>
    </row>
    <row r="155" spans="1:9" ht="15.75" customHeight="1" x14ac:dyDescent="0.3">
      <c r="B155" s="225"/>
      <c r="C155" s="186"/>
      <c r="D155" s="164"/>
      <c r="E155" s="131">
        <f t="shared" si="6"/>
        <v>0</v>
      </c>
      <c r="F155" s="1"/>
      <c r="G155" s="7"/>
      <c r="H155" s="8"/>
    </row>
    <row r="156" spans="1:9" ht="15.75" customHeight="1" x14ac:dyDescent="0.3">
      <c r="B156" s="225"/>
      <c r="C156" s="186"/>
      <c r="D156" s="164"/>
      <c r="E156" s="131">
        <f t="shared" si="6"/>
        <v>0</v>
      </c>
      <c r="F156" s="1"/>
      <c r="G156" s="7"/>
      <c r="H156" s="8"/>
    </row>
    <row r="157" spans="1:9" ht="15.75" customHeight="1" x14ac:dyDescent="0.3">
      <c r="B157" s="225"/>
      <c r="C157" s="186"/>
      <c r="D157" s="164"/>
      <c r="E157" s="131">
        <f t="shared" si="6"/>
        <v>0</v>
      </c>
      <c r="F157" s="1"/>
      <c r="G157" s="7"/>
      <c r="H157" s="8"/>
    </row>
    <row r="158" spans="1:9" ht="15.75" customHeight="1" x14ac:dyDescent="0.3">
      <c r="B158" s="225"/>
      <c r="C158" s="186"/>
      <c r="D158" s="164"/>
      <c r="E158" s="131">
        <f t="shared" si="6"/>
        <v>0</v>
      </c>
      <c r="F158" s="1"/>
      <c r="G158" s="7"/>
      <c r="H158" s="8"/>
    </row>
    <row r="159" spans="1:9" ht="15.75" customHeight="1" thickBot="1" x14ac:dyDescent="0.35">
      <c r="B159" s="225"/>
      <c r="C159" s="186"/>
      <c r="D159" s="164"/>
      <c r="E159" s="131">
        <f t="shared" si="6"/>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7">IF($A$163=1,$D167,0)</f>
        <v>0</v>
      </c>
      <c r="F167" s="186"/>
      <c r="G167" s="188"/>
      <c r="H167" s="188"/>
      <c r="I167" s="188"/>
    </row>
    <row r="168" spans="1:9" ht="15.75" customHeight="1" x14ac:dyDescent="0.3">
      <c r="B168" s="161"/>
      <c r="C168" s="86"/>
      <c r="D168" s="187"/>
      <c r="E168" s="160">
        <f t="shared" si="7"/>
        <v>0</v>
      </c>
      <c r="F168" s="169"/>
      <c r="G168" s="170"/>
      <c r="H168" s="170"/>
      <c r="I168" s="170"/>
    </row>
    <row r="169" spans="1:9" ht="15.75" customHeight="1" x14ac:dyDescent="0.3">
      <c r="B169" s="161"/>
      <c r="C169" s="86"/>
      <c r="D169" s="187"/>
      <c r="E169" s="160">
        <f t="shared" si="7"/>
        <v>0</v>
      </c>
      <c r="F169" s="169"/>
      <c r="G169" s="170"/>
      <c r="H169" s="170"/>
      <c r="I169" s="170"/>
    </row>
    <row r="170" spans="1:9" ht="15.75" customHeight="1" x14ac:dyDescent="0.3">
      <c r="B170" s="161"/>
      <c r="C170" s="86"/>
      <c r="D170" s="187"/>
      <c r="E170" s="160">
        <f t="shared" si="7"/>
        <v>0</v>
      </c>
      <c r="F170" s="169"/>
      <c r="G170" s="170"/>
      <c r="H170" s="170"/>
      <c r="I170" s="170"/>
    </row>
    <row r="171" spans="1:9" ht="15.75" customHeight="1" x14ac:dyDescent="0.3">
      <c r="B171" s="161"/>
      <c r="C171" s="86"/>
      <c r="D171" s="187"/>
      <c r="E171" s="160">
        <f t="shared" si="7"/>
        <v>0</v>
      </c>
      <c r="F171" s="169"/>
      <c r="G171" s="170"/>
      <c r="H171" s="170"/>
      <c r="I171" s="170"/>
    </row>
    <row r="172" spans="1:9" ht="15.75" customHeight="1" x14ac:dyDescent="0.3">
      <c r="B172" s="161"/>
      <c r="C172" s="86"/>
      <c r="D172" s="166"/>
      <c r="E172" s="160">
        <f t="shared" si="7"/>
        <v>0</v>
      </c>
      <c r="F172" s="169"/>
      <c r="G172" s="170"/>
      <c r="H172" s="170"/>
      <c r="I172" s="170"/>
    </row>
    <row r="173" spans="1:9" ht="15.75" customHeight="1" x14ac:dyDescent="0.3">
      <c r="B173" s="161"/>
      <c r="C173" s="86"/>
      <c r="D173" s="166"/>
      <c r="E173" s="160">
        <f t="shared" si="7"/>
        <v>0</v>
      </c>
      <c r="F173" s="169"/>
      <c r="G173" s="170"/>
      <c r="H173" s="170"/>
      <c r="I173" s="170"/>
    </row>
    <row r="174" spans="1:9" ht="15.75" customHeight="1" x14ac:dyDescent="0.3">
      <c r="B174" s="161"/>
      <c r="C174" s="86"/>
      <c r="D174" s="166"/>
      <c r="E174" s="160">
        <f t="shared" si="7"/>
        <v>0</v>
      </c>
      <c r="F174" s="169"/>
      <c r="G174" s="170"/>
      <c r="H174" s="170"/>
      <c r="I174" s="170"/>
    </row>
    <row r="175" spans="1:9" ht="15.75" customHeight="1" thickBot="1" x14ac:dyDescent="0.35">
      <c r="B175" s="75"/>
      <c r="C175" s="74"/>
      <c r="D175" s="76"/>
      <c r="E175" s="131">
        <f t="shared" si="7"/>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8">IF($A$179=1,$D184,0)</f>
        <v>0</v>
      </c>
      <c r="F184" s="167"/>
      <c r="G184" s="168"/>
      <c r="H184" s="168"/>
      <c r="I184" s="168"/>
    </row>
    <row r="185" spans="1:9" ht="15.75" customHeight="1" x14ac:dyDescent="0.3">
      <c r="B185" s="161"/>
      <c r="C185" s="86"/>
      <c r="D185" s="166"/>
      <c r="E185" s="159">
        <f t="shared" si="8"/>
        <v>0</v>
      </c>
      <c r="F185" s="167"/>
      <c r="G185" s="168"/>
      <c r="H185" s="168"/>
      <c r="I185" s="168"/>
    </row>
    <row r="186" spans="1:9" ht="15.75" customHeight="1" x14ac:dyDescent="0.3">
      <c r="B186" s="161"/>
      <c r="C186" s="86"/>
      <c r="D186" s="166"/>
      <c r="E186" s="159">
        <f t="shared" si="8"/>
        <v>0</v>
      </c>
      <c r="F186" s="167"/>
      <c r="G186" s="168"/>
      <c r="H186" s="168"/>
      <c r="I186" s="168"/>
    </row>
    <row r="187" spans="1:9" ht="15.75" customHeight="1" x14ac:dyDescent="0.3">
      <c r="B187" s="161"/>
      <c r="C187" s="86"/>
      <c r="D187" s="166"/>
      <c r="E187" s="159">
        <f t="shared" si="8"/>
        <v>0</v>
      </c>
      <c r="F187" s="167"/>
      <c r="G187" s="168"/>
      <c r="H187" s="168"/>
      <c r="I187" s="168"/>
    </row>
    <row r="188" spans="1:9" ht="15.75" customHeight="1" x14ac:dyDescent="0.3">
      <c r="B188" s="161"/>
      <c r="C188" s="86"/>
      <c r="D188" s="166"/>
      <c r="E188" s="159">
        <f t="shared" si="8"/>
        <v>0</v>
      </c>
      <c r="F188" s="167"/>
      <c r="G188" s="168"/>
      <c r="H188" s="168"/>
      <c r="I188" s="168"/>
    </row>
    <row r="189" spans="1:9" ht="15.75" customHeight="1" x14ac:dyDescent="0.3">
      <c r="B189" s="161"/>
      <c r="C189" s="86"/>
      <c r="D189" s="166"/>
      <c r="E189" s="159">
        <f t="shared" si="8"/>
        <v>0</v>
      </c>
      <c r="F189" s="167"/>
      <c r="G189" s="168"/>
      <c r="H189" s="168"/>
      <c r="I189" s="168"/>
    </row>
    <row r="190" spans="1:9" ht="15.75" customHeight="1" x14ac:dyDescent="0.3">
      <c r="B190" s="161"/>
      <c r="C190" s="86"/>
      <c r="D190" s="166"/>
      <c r="E190" s="159">
        <f t="shared" si="8"/>
        <v>0</v>
      </c>
      <c r="F190" s="167"/>
      <c r="G190" s="168"/>
      <c r="H190" s="168"/>
      <c r="I190" s="168"/>
    </row>
    <row r="191" spans="1:9" ht="15.75" customHeight="1" x14ac:dyDescent="0.3">
      <c r="B191" s="161"/>
      <c r="C191" s="86"/>
      <c r="D191" s="166"/>
      <c r="E191" s="159">
        <f t="shared" si="8"/>
        <v>0</v>
      </c>
      <c r="F191" s="167"/>
      <c r="G191" s="168"/>
      <c r="H191" s="168"/>
      <c r="I191" s="168"/>
    </row>
    <row r="192" spans="1:9" ht="15.75" customHeight="1" x14ac:dyDescent="0.3">
      <c r="B192" s="161"/>
      <c r="C192" s="86"/>
      <c r="D192" s="166"/>
      <c r="E192" s="159">
        <f t="shared" si="8"/>
        <v>0</v>
      </c>
      <c r="F192" s="167"/>
      <c r="G192" s="168"/>
      <c r="H192" s="168"/>
      <c r="I192" s="168"/>
    </row>
    <row r="193" spans="1:9" ht="15.75" customHeight="1" x14ac:dyDescent="0.3">
      <c r="B193" s="161"/>
      <c r="C193" s="86"/>
      <c r="D193" s="166"/>
      <c r="E193" s="159">
        <f t="shared" si="8"/>
        <v>0</v>
      </c>
      <c r="F193" s="167"/>
      <c r="G193" s="168"/>
      <c r="H193" s="168"/>
      <c r="I193" s="168"/>
    </row>
    <row r="194" spans="1:9" ht="15.75" customHeight="1" x14ac:dyDescent="0.3">
      <c r="B194" s="161"/>
      <c r="C194" s="86"/>
      <c r="D194" s="166"/>
      <c r="E194" s="159">
        <f t="shared" si="8"/>
        <v>0</v>
      </c>
      <c r="F194" s="167"/>
      <c r="G194" s="168"/>
      <c r="H194" s="168"/>
      <c r="I194" s="168"/>
    </row>
    <row r="195" spans="1:9" ht="15.75" customHeight="1" x14ac:dyDescent="0.3">
      <c r="B195" s="161"/>
      <c r="C195" s="86"/>
      <c r="D195" s="166"/>
      <c r="E195" s="159">
        <f t="shared" si="8"/>
        <v>0</v>
      </c>
      <c r="F195" s="167"/>
      <c r="G195" s="168"/>
      <c r="H195" s="168"/>
      <c r="I195" s="168"/>
    </row>
    <row r="196" spans="1:9" ht="15.75" customHeight="1" x14ac:dyDescent="0.3">
      <c r="B196" s="161"/>
      <c r="C196" s="86"/>
      <c r="D196" s="166"/>
      <c r="E196" s="159">
        <f t="shared" si="8"/>
        <v>0</v>
      </c>
      <c r="F196" s="167"/>
      <c r="G196" s="168"/>
      <c r="H196" s="168"/>
      <c r="I196" s="168"/>
    </row>
    <row r="197" spans="1:9" ht="15.75" customHeight="1" x14ac:dyDescent="0.3">
      <c r="B197" s="161"/>
      <c r="C197" s="86"/>
      <c r="D197" s="166"/>
      <c r="E197" s="159">
        <f t="shared" si="8"/>
        <v>0</v>
      </c>
      <c r="F197" s="167"/>
      <c r="G197" s="168"/>
      <c r="H197" s="168"/>
      <c r="I197" s="168"/>
    </row>
    <row r="198" spans="1:9" ht="15.75" customHeight="1" x14ac:dyDescent="0.3">
      <c r="B198" s="161"/>
      <c r="C198" s="86"/>
      <c r="D198" s="166"/>
      <c r="E198" s="159">
        <f t="shared" si="8"/>
        <v>0</v>
      </c>
      <c r="F198" s="167"/>
      <c r="G198" s="168"/>
      <c r="H198" s="168"/>
      <c r="I198" s="168"/>
    </row>
    <row r="199" spans="1:9" ht="15.75" customHeight="1" thickBot="1" x14ac:dyDescent="0.35">
      <c r="B199" s="75"/>
      <c r="C199" s="74"/>
      <c r="D199" s="76"/>
      <c r="E199" s="159">
        <f t="shared" si="8"/>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9">IFERROR(IF($A$203=1,(D208-E208)*(G208/F208)*H208,0),0)</f>
        <v>0</v>
      </c>
    </row>
    <row r="209" spans="1:9" ht="15.75" customHeight="1" x14ac:dyDescent="0.3">
      <c r="B209" s="161"/>
      <c r="C209" s="162"/>
      <c r="D209" s="163"/>
      <c r="E209" s="163"/>
      <c r="F209" s="164"/>
      <c r="G209" s="164"/>
      <c r="H209" s="165"/>
      <c r="I209" s="160">
        <f t="shared" si="9"/>
        <v>0</v>
      </c>
    </row>
    <row r="210" spans="1:9" ht="15.75" customHeight="1" x14ac:dyDescent="0.3">
      <c r="B210" s="161"/>
      <c r="C210" s="162"/>
      <c r="D210" s="163"/>
      <c r="E210" s="163"/>
      <c r="F210" s="164"/>
      <c r="G210" s="164"/>
      <c r="H210" s="165"/>
      <c r="I210" s="160">
        <f t="shared" si="9"/>
        <v>0</v>
      </c>
    </row>
    <row r="211" spans="1:9" ht="15.75" customHeight="1" x14ac:dyDescent="0.3">
      <c r="B211" s="161"/>
      <c r="C211" s="162"/>
      <c r="D211" s="163"/>
      <c r="E211" s="163"/>
      <c r="F211" s="164"/>
      <c r="G211" s="164"/>
      <c r="H211" s="165"/>
      <c r="I211" s="160">
        <f t="shared" si="9"/>
        <v>0</v>
      </c>
    </row>
    <row r="212" spans="1:9" ht="15.75" customHeight="1" x14ac:dyDescent="0.3">
      <c r="B212" s="161"/>
      <c r="C212" s="162"/>
      <c r="D212" s="163"/>
      <c r="E212" s="163"/>
      <c r="F212" s="164"/>
      <c r="G212" s="164"/>
      <c r="H212" s="165"/>
      <c r="I212" s="160">
        <f t="shared" si="9"/>
        <v>0</v>
      </c>
    </row>
    <row r="213" spans="1:9" ht="15.75" customHeight="1" x14ac:dyDescent="0.3">
      <c r="B213" s="161"/>
      <c r="C213" s="162"/>
      <c r="D213" s="163"/>
      <c r="E213" s="163"/>
      <c r="F213" s="164"/>
      <c r="G213" s="164"/>
      <c r="H213" s="165"/>
      <c r="I213" s="160">
        <f t="shared" si="9"/>
        <v>0</v>
      </c>
    </row>
    <row r="214" spans="1:9" ht="15.75" customHeight="1" thickBot="1" x14ac:dyDescent="0.35">
      <c r="B214" s="75"/>
      <c r="C214" s="79"/>
      <c r="D214" s="80"/>
      <c r="E214" s="80"/>
      <c r="F214" s="117"/>
      <c r="G214" s="117"/>
      <c r="H214" s="109"/>
      <c r="I214" s="131">
        <f t="shared" si="9"/>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0">IF($A$218=1,$E223*$D223,0)</f>
        <v>0</v>
      </c>
      <c r="G223" s="186"/>
      <c r="H223" s="168"/>
      <c r="I223" s="168"/>
    </row>
    <row r="224" spans="1:9" ht="15.75" customHeight="1" x14ac:dyDescent="0.3">
      <c r="B224" s="173"/>
      <c r="C224" s="86"/>
      <c r="D224" s="186"/>
      <c r="E224" s="189"/>
      <c r="F224" s="160">
        <f t="shared" si="10"/>
        <v>0</v>
      </c>
      <c r="G224" s="186"/>
      <c r="H224" s="168"/>
      <c r="I224" s="168"/>
    </row>
    <row r="225" spans="2:9" ht="15.75" customHeight="1" x14ac:dyDescent="0.3">
      <c r="B225" s="173"/>
      <c r="C225" s="86"/>
      <c r="D225" s="186"/>
      <c r="E225" s="189"/>
      <c r="F225" s="160">
        <f t="shared" si="10"/>
        <v>0</v>
      </c>
      <c r="G225" s="186"/>
      <c r="H225" s="168"/>
      <c r="I225" s="168"/>
    </row>
    <row r="226" spans="2:9" ht="15.75" customHeight="1" x14ac:dyDescent="0.3">
      <c r="B226" s="173"/>
      <c r="C226" s="86"/>
      <c r="D226" s="186"/>
      <c r="E226" s="189"/>
      <c r="F226" s="160">
        <f t="shared" si="10"/>
        <v>0</v>
      </c>
      <c r="G226" s="186"/>
      <c r="H226" s="168"/>
      <c r="I226" s="168"/>
    </row>
    <row r="227" spans="2:9" ht="15.75" customHeight="1" x14ac:dyDescent="0.3">
      <c r="B227" s="173"/>
      <c r="C227" s="86"/>
      <c r="D227" s="186"/>
      <c r="E227" s="189"/>
      <c r="F227" s="160">
        <f t="shared" si="10"/>
        <v>0</v>
      </c>
      <c r="G227" s="186"/>
      <c r="H227" s="168"/>
      <c r="I227" s="168"/>
    </row>
    <row r="228" spans="2:9" ht="15.75" customHeight="1" x14ac:dyDescent="0.3">
      <c r="B228" s="173"/>
      <c r="C228" s="86"/>
      <c r="D228" s="86"/>
      <c r="E228" s="164"/>
      <c r="F228" s="160">
        <f t="shared" si="10"/>
        <v>0</v>
      </c>
      <c r="G228" s="86"/>
      <c r="H228" s="168"/>
      <c r="I228" s="168"/>
    </row>
    <row r="229" spans="2:9" ht="15.75" customHeight="1" x14ac:dyDescent="0.3">
      <c r="B229" s="173"/>
      <c r="C229" s="86"/>
      <c r="D229" s="86"/>
      <c r="E229" s="164"/>
      <c r="F229" s="160">
        <f t="shared" si="10"/>
        <v>0</v>
      </c>
      <c r="G229" s="86"/>
      <c r="H229" s="168"/>
      <c r="I229" s="168"/>
    </row>
    <row r="230" spans="2:9" ht="15.75" customHeight="1" x14ac:dyDescent="0.3">
      <c r="B230" s="173"/>
      <c r="C230" s="86"/>
      <c r="D230" s="86"/>
      <c r="E230" s="164"/>
      <c r="F230" s="160">
        <f t="shared" si="10"/>
        <v>0</v>
      </c>
      <c r="G230" s="86"/>
      <c r="H230" s="168"/>
      <c r="I230" s="168"/>
    </row>
    <row r="231" spans="2:9" ht="15.75" customHeight="1" x14ac:dyDescent="0.3">
      <c r="B231" s="173"/>
      <c r="C231" s="86"/>
      <c r="D231" s="86"/>
      <c r="E231" s="164"/>
      <c r="F231" s="160">
        <f t="shared" si="10"/>
        <v>0</v>
      </c>
      <c r="G231" s="86"/>
      <c r="H231" s="168"/>
      <c r="I231" s="168"/>
    </row>
    <row r="232" spans="2:9" ht="15.75" customHeight="1" x14ac:dyDescent="0.3">
      <c r="B232" s="173"/>
      <c r="C232" s="86"/>
      <c r="D232" s="86"/>
      <c r="E232" s="164"/>
      <c r="F232" s="160">
        <f t="shared" si="10"/>
        <v>0</v>
      </c>
      <c r="G232" s="86"/>
      <c r="H232" s="168"/>
      <c r="I232" s="168"/>
    </row>
    <row r="233" spans="2:9" ht="15.75" customHeight="1" x14ac:dyDescent="0.3">
      <c r="B233" s="173"/>
      <c r="C233" s="86"/>
      <c r="D233" s="86"/>
      <c r="E233" s="164"/>
      <c r="F233" s="160">
        <f t="shared" si="10"/>
        <v>0</v>
      </c>
      <c r="G233" s="86"/>
      <c r="H233" s="168"/>
      <c r="I233" s="168"/>
    </row>
    <row r="234" spans="2:9" ht="15.75" customHeight="1" x14ac:dyDescent="0.3">
      <c r="B234" s="173"/>
      <c r="C234" s="86"/>
      <c r="D234" s="86"/>
      <c r="E234" s="164"/>
      <c r="F234" s="160">
        <f t="shared" si="10"/>
        <v>0</v>
      </c>
      <c r="G234" s="86"/>
      <c r="H234" s="168"/>
      <c r="I234" s="168"/>
    </row>
    <row r="235" spans="2:9" ht="15.75" customHeight="1" x14ac:dyDescent="0.3">
      <c r="B235" s="173"/>
      <c r="C235" s="86"/>
      <c r="D235" s="86"/>
      <c r="E235" s="164"/>
      <c r="F235" s="160">
        <f t="shared" si="10"/>
        <v>0</v>
      </c>
      <c r="G235" s="86"/>
      <c r="H235" s="168"/>
      <c r="I235" s="168"/>
    </row>
    <row r="236" spans="2:9" ht="15.75" customHeight="1" x14ac:dyDescent="0.3">
      <c r="B236" s="173"/>
      <c r="C236" s="86"/>
      <c r="D236" s="86"/>
      <c r="E236" s="164"/>
      <c r="F236" s="160">
        <f t="shared" si="10"/>
        <v>0</v>
      </c>
      <c r="G236" s="86"/>
      <c r="H236" s="168"/>
      <c r="I236" s="168"/>
    </row>
    <row r="237" spans="2:9" ht="15.75" customHeight="1" thickBot="1" x14ac:dyDescent="0.35">
      <c r="B237" s="73"/>
      <c r="C237" s="74"/>
      <c r="D237" s="74"/>
      <c r="E237" s="117"/>
      <c r="F237" s="131">
        <f t="shared" si="10"/>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 t="shared" ref="C245:C254" si="11">IF(AND($A$241=1,B245&lt;&gt;"",B245&lt;&gt;" "),(SUMIFS($G$84:$G$98,$B$84:$B$98,$B245)+SUMIFS($E$150:$E$159,$B$150:$B$159,$B245))*0.4,0)</f>
        <v>0</v>
      </c>
      <c r="D245"/>
      <c r="E245"/>
      <c r="F245"/>
      <c r="G245"/>
      <c r="H245"/>
    </row>
    <row r="246" spans="1:9" ht="15.75" customHeight="1" x14ac:dyDescent="0.3">
      <c r="B246" s="227" t="str">
        <f>Hulpblad!V3</f>
        <v xml:space="preserve"> </v>
      </c>
      <c r="C246" s="160">
        <f t="shared" si="11"/>
        <v>0</v>
      </c>
      <c r="D246"/>
      <c r="E246"/>
      <c r="F246"/>
      <c r="G246"/>
      <c r="H246"/>
    </row>
    <row r="247" spans="1:9" ht="15.75" customHeight="1" x14ac:dyDescent="0.3">
      <c r="B247" s="227" t="str">
        <f>Hulpblad!V4</f>
        <v xml:space="preserve"> </v>
      </c>
      <c r="C247" s="160">
        <f t="shared" si="11"/>
        <v>0</v>
      </c>
      <c r="D247"/>
      <c r="E247"/>
      <c r="F247"/>
      <c r="G247"/>
      <c r="H247"/>
    </row>
    <row r="248" spans="1:9" ht="15.75" customHeight="1" x14ac:dyDescent="0.3">
      <c r="B248" s="227" t="str">
        <f>Hulpblad!V5</f>
        <v xml:space="preserve"> </v>
      </c>
      <c r="C248" s="160">
        <f t="shared" si="11"/>
        <v>0</v>
      </c>
      <c r="D248"/>
      <c r="E248"/>
      <c r="F248"/>
      <c r="G248"/>
      <c r="H248"/>
    </row>
    <row r="249" spans="1:9" ht="15.75" customHeight="1" x14ac:dyDescent="0.3">
      <c r="B249" s="227" t="str">
        <f>Hulpblad!V6</f>
        <v xml:space="preserve"> </v>
      </c>
      <c r="C249" s="160">
        <f t="shared" si="11"/>
        <v>0</v>
      </c>
      <c r="D249"/>
      <c r="E249"/>
      <c r="F249"/>
      <c r="G249"/>
      <c r="H249"/>
    </row>
    <row r="250" spans="1:9" ht="15.75" customHeight="1" x14ac:dyDescent="0.3">
      <c r="B250" s="227" t="str">
        <f>Hulpblad!V7</f>
        <v xml:space="preserve"> </v>
      </c>
      <c r="C250" s="160">
        <f t="shared" si="11"/>
        <v>0</v>
      </c>
      <c r="D250"/>
      <c r="E250"/>
      <c r="F250"/>
      <c r="G250"/>
      <c r="H250"/>
    </row>
    <row r="251" spans="1:9" ht="15.75" customHeight="1" x14ac:dyDescent="0.3">
      <c r="B251" s="227" t="str">
        <f>Hulpblad!V8</f>
        <v xml:space="preserve"> </v>
      </c>
      <c r="C251" s="160">
        <f t="shared" si="11"/>
        <v>0</v>
      </c>
      <c r="D251"/>
      <c r="E251"/>
      <c r="F251"/>
      <c r="G251"/>
      <c r="H251"/>
    </row>
    <row r="252" spans="1:9" ht="15.75" customHeight="1" x14ac:dyDescent="0.3">
      <c r="B252" s="227" t="str">
        <f>Hulpblad!V9</f>
        <v xml:space="preserve"> </v>
      </c>
      <c r="C252" s="160">
        <f t="shared" si="11"/>
        <v>0</v>
      </c>
      <c r="D252"/>
      <c r="E252"/>
      <c r="F252"/>
      <c r="G252"/>
      <c r="H252"/>
    </row>
    <row r="253" spans="1:9" ht="15.75" customHeight="1" x14ac:dyDescent="0.3">
      <c r="B253" s="227" t="str">
        <f>Hulpblad!V10</f>
        <v xml:space="preserve"> </v>
      </c>
      <c r="C253" s="160">
        <f t="shared" si="11"/>
        <v>0</v>
      </c>
      <c r="D253"/>
      <c r="E253"/>
      <c r="F253"/>
      <c r="G253"/>
      <c r="H253"/>
    </row>
    <row r="254" spans="1:9" ht="15.75" customHeight="1" thickBot="1" x14ac:dyDescent="0.35">
      <c r="B254" s="227" t="str">
        <f>Hulpblad!V11</f>
        <v xml:space="preserve"> </v>
      </c>
      <c r="C254" s="160">
        <f t="shared" si="11"/>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2">IFERROR(C267/$C$273,0)</f>
        <v>0</v>
      </c>
      <c r="E267" s="86"/>
      <c r="F267" s="87"/>
      <c r="G267" s="87"/>
      <c r="H267" s="87"/>
      <c r="I267" s="88"/>
    </row>
    <row r="268" spans="2:9" ht="15.75" customHeight="1" x14ac:dyDescent="0.3">
      <c r="B268" s="44" t="s">
        <v>89</v>
      </c>
      <c r="C268" s="81"/>
      <c r="D268" s="132">
        <f t="shared" si="12"/>
        <v>0</v>
      </c>
      <c r="E268" s="86"/>
      <c r="F268" s="87"/>
      <c r="G268" s="87"/>
      <c r="H268" s="87"/>
      <c r="I268" s="88"/>
    </row>
    <row r="269" spans="2:9" ht="15.75" customHeight="1" x14ac:dyDescent="0.3">
      <c r="B269" s="44" t="s">
        <v>38</v>
      </c>
      <c r="C269" s="81"/>
      <c r="D269" s="132">
        <f t="shared" si="12"/>
        <v>0</v>
      </c>
      <c r="E269" s="86"/>
      <c r="F269" s="87"/>
      <c r="G269" s="87"/>
      <c r="H269" s="87"/>
      <c r="I269" s="88"/>
    </row>
    <row r="270" spans="2:9" ht="15.75" customHeight="1" thickBot="1" x14ac:dyDescent="0.35">
      <c r="B270" s="45" t="s">
        <v>39</v>
      </c>
      <c r="C270" s="82"/>
      <c r="D270" s="133">
        <f t="shared" si="12"/>
        <v>0</v>
      </c>
      <c r="E270" s="89"/>
      <c r="F270" s="90"/>
      <c r="G270" s="90"/>
      <c r="H270" s="90"/>
      <c r="I270" s="91"/>
    </row>
    <row r="271" spans="2:9" ht="17.25" thickTop="1" thickBot="1" x14ac:dyDescent="0.35">
      <c r="B271" s="59" t="s">
        <v>1</v>
      </c>
      <c r="C271" s="134">
        <f>SUM(C265:C270)</f>
        <v>0</v>
      </c>
      <c r="D271" s="135">
        <f t="shared" si="12"/>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mergeCells count="18">
    <mergeCell ref="C2:E2"/>
    <mergeCell ref="B120:G120"/>
    <mergeCell ref="B14:H14"/>
    <mergeCell ref="C29:H29"/>
    <mergeCell ref="C6:D6"/>
    <mergeCell ref="B11:I11"/>
    <mergeCell ref="B31:H31"/>
    <mergeCell ref="B81:G81"/>
    <mergeCell ref="B34:G34"/>
    <mergeCell ref="B147:G147"/>
    <mergeCell ref="B219:I219"/>
    <mergeCell ref="B103:G103"/>
    <mergeCell ref="B242:I242"/>
    <mergeCell ref="B262:I262"/>
    <mergeCell ref="B204:I204"/>
    <mergeCell ref="B259:H259"/>
    <mergeCell ref="B180:I180"/>
    <mergeCell ref="B164:I164"/>
  </mergeCells>
  <phoneticPr fontId="10" type="noConversion"/>
  <conditionalFormatting sqref="A12:I33 A34:B34 H34:I34 A35:I35 A36:K77 A78:I80 A83:J99 A105:F116 A161:I218 A244:F255">
    <cfRule type="expression" dxfId="459" priority="23"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458" priority="25" stopIfTrue="1">
      <formula>$A$16=0</formula>
    </cfRule>
  </conditionalFormatting>
  <conditionalFormatting sqref="B29:C29">
    <cfRule type="expression" dxfId="457" priority="150">
      <formula>LEFT($C$29,3)="Let"</formula>
    </cfRule>
  </conditionalFormatting>
  <conditionalFormatting sqref="B33:C33 B36:G77">
    <cfRule type="expression" dxfId="456" priority="109">
      <formula>$A$33="nvt"</formula>
    </cfRule>
  </conditionalFormatting>
  <conditionalFormatting sqref="B80:C80 B83:G99">
    <cfRule type="expression" dxfId="455" priority="110">
      <formula>$A$80="nvt"</formula>
    </cfRule>
  </conditionalFormatting>
  <conditionalFormatting sqref="B119:C119 B122:E143">
    <cfRule type="expression" dxfId="454" priority="105">
      <formula>$A$119="nvt"</formula>
    </cfRule>
  </conditionalFormatting>
  <conditionalFormatting sqref="B146:C146 B149:E160">
    <cfRule type="expression" dxfId="453" priority="14">
      <formula>$A$146="nvt"</formula>
    </cfRule>
  </conditionalFormatting>
  <conditionalFormatting sqref="B163:C163">
    <cfRule type="expression" dxfId="452" priority="103">
      <formula>$A$163="nvt"</formula>
    </cfRule>
  </conditionalFormatting>
  <conditionalFormatting sqref="B179:C179">
    <cfRule type="expression" dxfId="451" priority="101">
      <formula>$A$179="nvt"</formula>
    </cfRule>
  </conditionalFormatting>
  <conditionalFormatting sqref="B203:C203">
    <cfRule type="expression" dxfId="450" priority="99">
      <formula>$A$203="nvt"</formula>
    </cfRule>
  </conditionalFormatting>
  <conditionalFormatting sqref="B17:D26">
    <cfRule type="expression" dxfId="449" priority="115">
      <formula>$A17=0</formula>
    </cfRule>
  </conditionalFormatting>
  <conditionalFormatting sqref="B102:D102 B105:C116">
    <cfRule type="expression" dxfId="448" priority="107">
      <formula>$A$102="nvt"</formula>
    </cfRule>
  </conditionalFormatting>
  <conditionalFormatting sqref="B241:D241 B244:C255">
    <cfRule type="expression" dxfId="447" priority="93">
      <formula>$A$241="nvt"</formula>
    </cfRule>
  </conditionalFormatting>
  <conditionalFormatting sqref="B221:F238 B218:C218">
    <cfRule type="expression" dxfId="446" priority="95">
      <formula>$A$218="nvt"</formula>
    </cfRule>
  </conditionalFormatting>
  <conditionalFormatting sqref="B166:I176">
    <cfRule type="expression" dxfId="445" priority="26">
      <formula>$A$163="nvt"</formula>
    </cfRule>
  </conditionalFormatting>
  <conditionalFormatting sqref="B182:I200">
    <cfRule type="expression" dxfId="444" priority="24">
      <formula>$A$179="nvt"</formula>
    </cfRule>
  </conditionalFormatting>
  <conditionalFormatting sqref="B206:I215">
    <cfRule type="expression" dxfId="443" priority="123">
      <formula>$A$203="nvt"</formula>
    </cfRule>
  </conditionalFormatting>
  <conditionalFormatting sqref="C275">
    <cfRule type="cellIs" dxfId="442" priority="114" operator="notEqual">
      <formula>"JA"</formula>
    </cfRule>
  </conditionalFormatting>
  <conditionalFormatting sqref="D271">
    <cfRule type="expression" dxfId="441" priority="30">
      <formula>C275&lt;&gt;"JA"</formula>
    </cfRule>
  </conditionalFormatting>
  <conditionalFormatting sqref="G221:G238">
    <cfRule type="expression" dxfId="440" priority="13">
      <formula>$A$218="nvt"</formula>
    </cfRule>
  </conditionalFormatting>
  <conditionalFormatting sqref="H221:I237">
    <cfRule type="expression" dxfId="439" priority="3">
      <formula>$A$179="nvt"</formula>
    </cfRule>
  </conditionalFormatting>
  <conditionalFormatting sqref="H238:I238">
    <cfRule type="expression" dxfId="438" priority="11">
      <formula>$A$218="nvt"</formula>
    </cfRule>
  </conditionalFormatting>
  <conditionalFormatting sqref="I221:J237">
    <cfRule type="expression" dxfId="437" priority="2" stopIfTrue="1">
      <formula>$A$16=0</formula>
    </cfRule>
  </conditionalFormatting>
  <dataValidations count="4">
    <dataValidation type="list" allowBlank="1" showInputMessage="1" showErrorMessage="1" sqref="B222:B237 B207:B214 B167:B175 B84:B98 B183:B199 B37:B76 B150:B159 B123:B142"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202" xr:uid="{A2D80E0F-7A8D-4BD9-A1B8-7FBBDF834498}">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A63F-46B7-40B1-82DD-FB75BC09483F}">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167</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7"/>
      <c r="E38" s="166"/>
      <c r="F38" s="164"/>
      <c r="G38" s="160">
        <f t="shared" ref="G38:G76" si="1">IF($A$33=1,$F38*$E38,0)</f>
        <v>0</v>
      </c>
      <c r="H38"/>
    </row>
    <row r="39" spans="1:9" ht="15.75" customHeight="1" x14ac:dyDescent="0.3">
      <c r="B39" s="173"/>
      <c r="C39" s="86"/>
      <c r="D39" s="217"/>
      <c r="E39" s="166"/>
      <c r="F39" s="164"/>
      <c r="G39" s="160">
        <f t="shared" si="1"/>
        <v>0</v>
      </c>
      <c r="H39"/>
    </row>
    <row r="40" spans="1:9" ht="15.75" customHeight="1" x14ac:dyDescent="0.3">
      <c r="B40" s="173"/>
      <c r="C40" s="86"/>
      <c r="D40" s="217"/>
      <c r="E40" s="166"/>
      <c r="F40" s="164"/>
      <c r="G40" s="160">
        <f t="shared" si="1"/>
        <v>0</v>
      </c>
      <c r="H40"/>
    </row>
    <row r="41" spans="1:9" ht="15.75" customHeight="1" x14ac:dyDescent="0.3">
      <c r="B41" s="173"/>
      <c r="C41" s="86"/>
      <c r="D41" s="217"/>
      <c r="E41" s="166"/>
      <c r="F41" s="164"/>
      <c r="G41" s="160">
        <f t="shared" si="1"/>
        <v>0</v>
      </c>
      <c r="H41"/>
    </row>
    <row r="42" spans="1:9" ht="15.75" customHeight="1" x14ac:dyDescent="0.3">
      <c r="B42" s="173"/>
      <c r="C42" s="86"/>
      <c r="D42" s="217"/>
      <c r="E42" s="166"/>
      <c r="F42" s="164"/>
      <c r="G42" s="160">
        <f t="shared" si="1"/>
        <v>0</v>
      </c>
      <c r="H42"/>
    </row>
    <row r="43" spans="1:9" ht="15.75" customHeight="1" x14ac:dyDescent="0.3">
      <c r="B43" s="173"/>
      <c r="C43" s="86"/>
      <c r="D43" s="217"/>
      <c r="E43" s="166"/>
      <c r="F43" s="164"/>
      <c r="G43" s="160">
        <f t="shared" si="1"/>
        <v>0</v>
      </c>
      <c r="H43"/>
    </row>
    <row r="44" spans="1:9" ht="15.75" customHeight="1" x14ac:dyDescent="0.3">
      <c r="B44" s="173"/>
      <c r="C44" s="86"/>
      <c r="D44" s="217"/>
      <c r="E44" s="166"/>
      <c r="F44" s="164"/>
      <c r="G44" s="160">
        <f t="shared" si="1"/>
        <v>0</v>
      </c>
      <c r="H44"/>
    </row>
    <row r="45" spans="1:9" ht="15.75" customHeight="1" x14ac:dyDescent="0.3">
      <c r="B45" s="173"/>
      <c r="C45" s="86"/>
      <c r="D45" s="217"/>
      <c r="E45" s="166"/>
      <c r="F45" s="164"/>
      <c r="G45" s="160">
        <f t="shared" si="1"/>
        <v>0</v>
      </c>
      <c r="H45"/>
    </row>
    <row r="46" spans="1:9" ht="15.75" customHeight="1" x14ac:dyDescent="0.3">
      <c r="B46" s="173"/>
      <c r="C46" s="86"/>
      <c r="D46" s="217"/>
      <c r="E46" s="166"/>
      <c r="F46" s="164"/>
      <c r="G46" s="160">
        <f t="shared" si="1"/>
        <v>0</v>
      </c>
      <c r="H46"/>
    </row>
    <row r="47" spans="1:9" ht="15.75" customHeight="1" x14ac:dyDescent="0.3">
      <c r="B47" s="173"/>
      <c r="C47" s="86"/>
      <c r="D47" s="217"/>
      <c r="E47" s="166"/>
      <c r="F47" s="164"/>
      <c r="G47" s="160">
        <f t="shared" si="1"/>
        <v>0</v>
      </c>
      <c r="H47"/>
    </row>
    <row r="48" spans="1:9" ht="15.75" customHeight="1" x14ac:dyDescent="0.3">
      <c r="B48" s="173"/>
      <c r="C48" s="86"/>
      <c r="D48" s="217"/>
      <c r="E48" s="166"/>
      <c r="F48" s="164"/>
      <c r="G48" s="160">
        <f t="shared" si="1"/>
        <v>0</v>
      </c>
      <c r="H48"/>
    </row>
    <row r="49" spans="2:8" ht="15.75" customHeight="1" x14ac:dyDescent="0.3">
      <c r="B49" s="173"/>
      <c r="C49" s="86"/>
      <c r="D49" s="217"/>
      <c r="E49" s="166"/>
      <c r="F49" s="164"/>
      <c r="G49" s="160">
        <f t="shared" si="1"/>
        <v>0</v>
      </c>
      <c r="H49"/>
    </row>
    <row r="50" spans="2:8" ht="15.75" customHeight="1" x14ac:dyDescent="0.3">
      <c r="B50" s="173"/>
      <c r="C50" s="86"/>
      <c r="D50" s="217"/>
      <c r="E50" s="166"/>
      <c r="F50" s="164"/>
      <c r="G50" s="160">
        <f t="shared" si="1"/>
        <v>0</v>
      </c>
      <c r="H50"/>
    </row>
    <row r="51" spans="2:8" ht="15.75" customHeight="1" x14ac:dyDescent="0.3">
      <c r="B51" s="173"/>
      <c r="C51" s="86"/>
      <c r="D51" s="217"/>
      <c r="E51" s="166"/>
      <c r="F51" s="164"/>
      <c r="G51" s="160">
        <f t="shared" si="1"/>
        <v>0</v>
      </c>
      <c r="H51"/>
    </row>
    <row r="52" spans="2:8" ht="15.75" customHeight="1" x14ac:dyDescent="0.3">
      <c r="B52" s="173"/>
      <c r="C52" s="86"/>
      <c r="D52" s="217"/>
      <c r="E52" s="166"/>
      <c r="F52" s="164"/>
      <c r="G52" s="160">
        <f t="shared" si="1"/>
        <v>0</v>
      </c>
      <c r="H52"/>
    </row>
    <row r="53" spans="2:8" ht="15.75" customHeight="1" x14ac:dyDescent="0.3">
      <c r="B53" s="173"/>
      <c r="C53" s="86"/>
      <c r="D53" s="217"/>
      <c r="E53" s="166"/>
      <c r="F53" s="164"/>
      <c r="G53" s="160">
        <f t="shared" si="1"/>
        <v>0</v>
      </c>
      <c r="H53"/>
    </row>
    <row r="54" spans="2:8" ht="15.75" customHeight="1" x14ac:dyDescent="0.3">
      <c r="B54" s="173"/>
      <c r="C54" s="86"/>
      <c r="D54" s="217"/>
      <c r="E54" s="166"/>
      <c r="F54" s="164"/>
      <c r="G54" s="160">
        <f t="shared" si="1"/>
        <v>0</v>
      </c>
      <c r="H54"/>
    </row>
    <row r="55" spans="2:8" ht="15.75" customHeight="1" x14ac:dyDescent="0.3">
      <c r="B55" s="173"/>
      <c r="C55" s="86"/>
      <c r="D55" s="217"/>
      <c r="E55" s="166"/>
      <c r="F55" s="164"/>
      <c r="G55" s="160">
        <f t="shared" si="1"/>
        <v>0</v>
      </c>
      <c r="H55"/>
    </row>
    <row r="56" spans="2:8" ht="15.75" customHeight="1" x14ac:dyDescent="0.3">
      <c r="B56" s="173"/>
      <c r="C56" s="86"/>
      <c r="D56" s="217"/>
      <c r="E56" s="166"/>
      <c r="F56" s="164"/>
      <c r="G56" s="160">
        <f t="shared" si="1"/>
        <v>0</v>
      </c>
      <c r="H56"/>
    </row>
    <row r="57" spans="2:8" ht="15.75" customHeight="1" x14ac:dyDescent="0.3">
      <c r="B57" s="173"/>
      <c r="C57" s="86"/>
      <c r="D57" s="217"/>
      <c r="E57" s="166"/>
      <c r="F57" s="164"/>
      <c r="G57" s="160">
        <f t="shared" si="1"/>
        <v>0</v>
      </c>
      <c r="H57"/>
    </row>
    <row r="58" spans="2:8" ht="15.75" customHeight="1" x14ac:dyDescent="0.3">
      <c r="B58" s="173"/>
      <c r="C58" s="86"/>
      <c r="D58" s="217"/>
      <c r="E58" s="166"/>
      <c r="F58" s="164"/>
      <c r="G58" s="160">
        <f t="shared" si="1"/>
        <v>0</v>
      </c>
      <c r="H58"/>
    </row>
    <row r="59" spans="2:8" ht="15.75" customHeight="1" x14ac:dyDescent="0.3">
      <c r="B59" s="173"/>
      <c r="C59" s="86"/>
      <c r="D59" s="217"/>
      <c r="E59" s="166"/>
      <c r="F59" s="164"/>
      <c r="G59" s="160">
        <f t="shared" si="1"/>
        <v>0</v>
      </c>
      <c r="H59"/>
    </row>
    <row r="60" spans="2:8" ht="15.75" customHeight="1" x14ac:dyDescent="0.3">
      <c r="B60" s="173"/>
      <c r="C60" s="86"/>
      <c r="D60" s="217"/>
      <c r="E60" s="166"/>
      <c r="F60" s="164"/>
      <c r="G60" s="160">
        <f t="shared" si="1"/>
        <v>0</v>
      </c>
      <c r="H60"/>
    </row>
    <row r="61" spans="2:8" ht="15.75" customHeight="1" x14ac:dyDescent="0.3">
      <c r="B61" s="173"/>
      <c r="C61" s="86"/>
      <c r="D61" s="217"/>
      <c r="E61" s="166"/>
      <c r="F61" s="164"/>
      <c r="G61" s="160">
        <f t="shared" si="1"/>
        <v>0</v>
      </c>
      <c r="H61"/>
    </row>
    <row r="62" spans="2:8" ht="15.75" customHeight="1" x14ac:dyDescent="0.3">
      <c r="B62" s="173"/>
      <c r="C62" s="86"/>
      <c r="D62" s="217"/>
      <c r="E62" s="166"/>
      <c r="F62" s="164"/>
      <c r="G62" s="160">
        <f t="shared" si="1"/>
        <v>0</v>
      </c>
      <c r="H62"/>
    </row>
    <row r="63" spans="2:8" ht="15.75" customHeight="1" x14ac:dyDescent="0.3">
      <c r="B63" s="173"/>
      <c r="C63" s="86"/>
      <c r="D63" s="217"/>
      <c r="E63" s="166"/>
      <c r="F63" s="164"/>
      <c r="G63" s="160">
        <f t="shared" si="1"/>
        <v>0</v>
      </c>
      <c r="H63"/>
    </row>
    <row r="64" spans="2:8" ht="15.75" customHeight="1" x14ac:dyDescent="0.3">
      <c r="B64" s="173"/>
      <c r="C64" s="86"/>
      <c r="D64" s="217"/>
      <c r="E64" s="166"/>
      <c r="F64" s="164"/>
      <c r="G64" s="160">
        <f t="shared" si="1"/>
        <v>0</v>
      </c>
      <c r="H64"/>
    </row>
    <row r="65" spans="1:8" ht="15.75" customHeight="1" x14ac:dyDescent="0.3">
      <c r="B65" s="173"/>
      <c r="C65" s="86"/>
      <c r="D65" s="217"/>
      <c r="E65" s="166"/>
      <c r="F65" s="164"/>
      <c r="G65" s="160">
        <f t="shared" si="1"/>
        <v>0</v>
      </c>
      <c r="H65"/>
    </row>
    <row r="66" spans="1:8" ht="15.75" customHeight="1" x14ac:dyDescent="0.3">
      <c r="B66" s="173"/>
      <c r="C66" s="86"/>
      <c r="D66" s="217"/>
      <c r="E66" s="166"/>
      <c r="F66" s="164"/>
      <c r="G66" s="160">
        <f t="shared" si="1"/>
        <v>0</v>
      </c>
      <c r="H66"/>
    </row>
    <row r="67" spans="1:8" ht="15.75" customHeight="1" x14ac:dyDescent="0.3">
      <c r="B67" s="173"/>
      <c r="C67" s="86"/>
      <c r="D67" s="217"/>
      <c r="E67" s="166"/>
      <c r="F67" s="164"/>
      <c r="G67" s="160">
        <f t="shared" si="1"/>
        <v>0</v>
      </c>
      <c r="H67"/>
    </row>
    <row r="68" spans="1:8" ht="15.75" customHeight="1" x14ac:dyDescent="0.3">
      <c r="B68" s="173"/>
      <c r="C68" s="86"/>
      <c r="D68" s="217"/>
      <c r="E68" s="166"/>
      <c r="F68" s="164"/>
      <c r="G68" s="160">
        <f t="shared" si="1"/>
        <v>0</v>
      </c>
      <c r="H68"/>
    </row>
    <row r="69" spans="1:8" ht="15.75" customHeight="1" x14ac:dyDescent="0.3">
      <c r="B69" s="173"/>
      <c r="C69" s="86"/>
      <c r="D69" s="217"/>
      <c r="E69" s="166"/>
      <c r="F69" s="164"/>
      <c r="G69" s="160">
        <f t="shared" si="1"/>
        <v>0</v>
      </c>
      <c r="H69"/>
    </row>
    <row r="70" spans="1:8" ht="15.75" customHeight="1" x14ac:dyDescent="0.3">
      <c r="B70" s="173"/>
      <c r="C70" s="86"/>
      <c r="D70" s="217"/>
      <c r="E70" s="166"/>
      <c r="F70" s="164"/>
      <c r="G70" s="160">
        <f t="shared" si="1"/>
        <v>0</v>
      </c>
      <c r="H70"/>
    </row>
    <row r="71" spans="1:8" ht="15.75" customHeight="1" x14ac:dyDescent="0.3">
      <c r="B71" s="173"/>
      <c r="C71" s="86"/>
      <c r="D71" s="217"/>
      <c r="E71" s="166"/>
      <c r="F71" s="164"/>
      <c r="G71" s="160">
        <f t="shared" si="1"/>
        <v>0</v>
      </c>
      <c r="H71"/>
    </row>
    <row r="72" spans="1:8" ht="15.75" customHeight="1" x14ac:dyDescent="0.3">
      <c r="B72" s="173"/>
      <c r="C72" s="86"/>
      <c r="D72" s="217"/>
      <c r="E72" s="166"/>
      <c r="F72" s="164"/>
      <c r="G72" s="160">
        <f t="shared" si="1"/>
        <v>0</v>
      </c>
      <c r="H72"/>
    </row>
    <row r="73" spans="1:8" ht="15.75" customHeight="1" x14ac:dyDescent="0.3">
      <c r="B73" s="173"/>
      <c r="C73" s="86"/>
      <c r="D73" s="217"/>
      <c r="E73" s="166"/>
      <c r="F73" s="164"/>
      <c r="G73" s="160">
        <f t="shared" si="1"/>
        <v>0</v>
      </c>
      <c r="H73"/>
    </row>
    <row r="74" spans="1:8" ht="15.75" customHeight="1" x14ac:dyDescent="0.3">
      <c r="B74" s="173"/>
      <c r="C74" s="86"/>
      <c r="D74" s="217"/>
      <c r="E74" s="166"/>
      <c r="F74" s="164"/>
      <c r="G74" s="160">
        <f t="shared" si="1"/>
        <v>0</v>
      </c>
      <c r="H74"/>
    </row>
    <row r="75" spans="1:8" ht="15.75" customHeight="1" x14ac:dyDescent="0.3">
      <c r="B75" s="173"/>
      <c r="C75" s="86"/>
      <c r="D75" s="217"/>
      <c r="E75" s="166"/>
      <c r="F75" s="164"/>
      <c r="G75" s="160">
        <f t="shared" si="1"/>
        <v>0</v>
      </c>
      <c r="H75"/>
    </row>
    <row r="76" spans="1:8" ht="15.75" customHeight="1" thickBot="1" x14ac:dyDescent="0.35">
      <c r="B76" s="73"/>
      <c r="C76" s="74"/>
      <c r="D76" s="217"/>
      <c r="E76" s="76"/>
      <c r="F76" s="117"/>
      <c r="G76" s="131">
        <f t="shared" si="1"/>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2">IF($A$80=1,$F85*55,0)</f>
        <v>0</v>
      </c>
      <c r="H85"/>
    </row>
    <row r="86" spans="2:8" ht="15.75" customHeight="1" x14ac:dyDescent="0.3">
      <c r="B86" s="161"/>
      <c r="C86" s="86"/>
      <c r="D86" s="218"/>
      <c r="E86" s="166"/>
      <c r="F86" s="164"/>
      <c r="G86" s="160">
        <f t="shared" si="2"/>
        <v>0</v>
      </c>
      <c r="H86"/>
    </row>
    <row r="87" spans="2:8" ht="15.75" customHeight="1" x14ac:dyDescent="0.3">
      <c r="B87" s="161"/>
      <c r="C87" s="86"/>
      <c r="D87" s="218"/>
      <c r="E87" s="166"/>
      <c r="F87" s="164"/>
      <c r="G87" s="160">
        <f t="shared" si="2"/>
        <v>0</v>
      </c>
      <c r="H87"/>
    </row>
    <row r="88" spans="2:8" ht="15.75" customHeight="1" x14ac:dyDescent="0.3">
      <c r="B88" s="161"/>
      <c r="C88" s="86"/>
      <c r="D88" s="218"/>
      <c r="E88" s="166"/>
      <c r="F88" s="164"/>
      <c r="G88" s="160">
        <f t="shared" si="2"/>
        <v>0</v>
      </c>
      <c r="H88"/>
    </row>
    <row r="89" spans="2:8" ht="15.75" customHeight="1" x14ac:dyDescent="0.3">
      <c r="B89" s="161"/>
      <c r="C89" s="86"/>
      <c r="D89" s="218"/>
      <c r="E89" s="166"/>
      <c r="F89" s="164"/>
      <c r="G89" s="160">
        <f t="shared" si="2"/>
        <v>0</v>
      </c>
      <c r="H89"/>
    </row>
    <row r="90" spans="2:8" ht="15.75" customHeight="1" x14ac:dyDescent="0.3">
      <c r="B90" s="161"/>
      <c r="C90" s="86"/>
      <c r="D90" s="218"/>
      <c r="E90" s="166"/>
      <c r="F90" s="164"/>
      <c r="G90" s="160">
        <f t="shared" si="2"/>
        <v>0</v>
      </c>
      <c r="H90"/>
    </row>
    <row r="91" spans="2:8" ht="15.75" customHeight="1" x14ac:dyDescent="0.3">
      <c r="B91" s="161"/>
      <c r="C91" s="86"/>
      <c r="D91" s="218"/>
      <c r="E91" s="166"/>
      <c r="F91" s="164"/>
      <c r="G91" s="160">
        <f t="shared" si="2"/>
        <v>0</v>
      </c>
      <c r="H91"/>
    </row>
    <row r="92" spans="2:8" ht="15.75" customHeight="1" x14ac:dyDescent="0.3">
      <c r="B92" s="161"/>
      <c r="C92" s="86"/>
      <c r="D92" s="218"/>
      <c r="E92" s="166"/>
      <c r="F92" s="164"/>
      <c r="G92" s="160">
        <f t="shared" si="2"/>
        <v>0</v>
      </c>
      <c r="H92"/>
    </row>
    <row r="93" spans="2:8" ht="15.75" customHeight="1" x14ac:dyDescent="0.3">
      <c r="B93" s="161"/>
      <c r="C93" s="86"/>
      <c r="D93" s="218"/>
      <c r="E93" s="166"/>
      <c r="F93" s="164"/>
      <c r="G93" s="160">
        <f t="shared" si="2"/>
        <v>0</v>
      </c>
      <c r="H93"/>
    </row>
    <row r="94" spans="2:8" ht="15.75" customHeight="1" x14ac:dyDescent="0.3">
      <c r="B94" s="161"/>
      <c r="C94" s="86"/>
      <c r="D94" s="218"/>
      <c r="E94" s="166"/>
      <c r="F94" s="164"/>
      <c r="G94" s="160">
        <f t="shared" si="2"/>
        <v>0</v>
      </c>
      <c r="H94"/>
    </row>
    <row r="95" spans="2:8" ht="15.75" customHeight="1" x14ac:dyDescent="0.3">
      <c r="B95" s="161"/>
      <c r="C95" s="86"/>
      <c r="D95" s="218"/>
      <c r="E95" s="166"/>
      <c r="F95" s="164"/>
      <c r="G95" s="160">
        <f t="shared" si="2"/>
        <v>0</v>
      </c>
      <c r="H95"/>
    </row>
    <row r="96" spans="2:8" ht="15.75" customHeight="1" x14ac:dyDescent="0.3">
      <c r="B96" s="161"/>
      <c r="C96" s="86"/>
      <c r="D96" s="218"/>
      <c r="E96" s="166"/>
      <c r="F96" s="164"/>
      <c r="G96" s="160">
        <f t="shared" si="2"/>
        <v>0</v>
      </c>
      <c r="H96"/>
    </row>
    <row r="97" spans="1:8" ht="15.75" customHeight="1" x14ac:dyDescent="0.3">
      <c r="B97" s="161"/>
      <c r="C97" s="86"/>
      <c r="D97" s="218"/>
      <c r="E97" s="166"/>
      <c r="F97" s="164"/>
      <c r="G97" s="160">
        <f t="shared" si="2"/>
        <v>0</v>
      </c>
      <c r="H97"/>
    </row>
    <row r="98" spans="1:8" ht="15.75" customHeight="1" thickBot="1" x14ac:dyDescent="0.35">
      <c r="B98" s="75"/>
      <c r="C98" s="171"/>
      <c r="D98" s="221"/>
      <c r="E98" s="220"/>
      <c r="F98" s="172"/>
      <c r="G98" s="131">
        <f t="shared" si="2"/>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3">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3"/>
        <v>0</v>
      </c>
      <c r="D108"/>
      <c r="E108"/>
      <c r="F108"/>
      <c r="G108"/>
      <c r="H108"/>
    </row>
    <row r="109" spans="1:8" ht="15.75" customHeight="1" x14ac:dyDescent="0.3">
      <c r="B109" s="227" t="str">
        <f>Hulpblad!V5</f>
        <v xml:space="preserve"> </v>
      </c>
      <c r="C109" s="160">
        <f t="shared" si="3"/>
        <v>0</v>
      </c>
      <c r="D109"/>
      <c r="E109"/>
      <c r="F109"/>
      <c r="G109"/>
      <c r="H109"/>
    </row>
    <row r="110" spans="1:8" ht="15.75" customHeight="1" x14ac:dyDescent="0.3">
      <c r="B110" s="227" t="str">
        <f>Hulpblad!V6</f>
        <v xml:space="preserve"> </v>
      </c>
      <c r="C110" s="160">
        <f t="shared" si="3"/>
        <v>0</v>
      </c>
      <c r="D110"/>
      <c r="E110"/>
      <c r="F110"/>
      <c r="G110"/>
      <c r="H110"/>
    </row>
    <row r="111" spans="1:8" ht="15.75" customHeight="1" x14ac:dyDescent="0.3">
      <c r="B111" s="227" t="str">
        <f>Hulpblad!V7</f>
        <v xml:space="preserve"> </v>
      </c>
      <c r="C111" s="160">
        <f t="shared" si="3"/>
        <v>0</v>
      </c>
      <c r="D111"/>
      <c r="E111"/>
      <c r="F111"/>
      <c r="G111"/>
      <c r="H111"/>
    </row>
    <row r="112" spans="1:8" ht="15.75" customHeight="1" x14ac:dyDescent="0.3">
      <c r="B112" s="227" t="str">
        <f>Hulpblad!V8</f>
        <v xml:space="preserve"> </v>
      </c>
      <c r="C112" s="160">
        <f t="shared" si="3"/>
        <v>0</v>
      </c>
      <c r="D112"/>
      <c r="E112"/>
      <c r="F112"/>
      <c r="G112"/>
      <c r="H112"/>
    </row>
    <row r="113" spans="1:8" ht="15.75" customHeight="1" x14ac:dyDescent="0.3">
      <c r="B113" s="227" t="str">
        <f>Hulpblad!V9</f>
        <v xml:space="preserve"> </v>
      </c>
      <c r="C113" s="160">
        <f t="shared" si="3"/>
        <v>0</v>
      </c>
      <c r="D113"/>
      <c r="E113"/>
      <c r="F113"/>
      <c r="G113"/>
      <c r="H113"/>
    </row>
    <row r="114" spans="1:8" ht="15.75" customHeight="1" x14ac:dyDescent="0.3">
      <c r="B114" s="227" t="str">
        <f>Hulpblad!V10</f>
        <v xml:space="preserve"> </v>
      </c>
      <c r="C114" s="160">
        <f t="shared" si="3"/>
        <v>0</v>
      </c>
      <c r="D114"/>
      <c r="E114"/>
      <c r="F114"/>
      <c r="G114"/>
      <c r="H114"/>
    </row>
    <row r="115" spans="1:8" ht="15.75" customHeight="1" thickBot="1" x14ac:dyDescent="0.35">
      <c r="B115" s="227" t="str">
        <f>Hulpblad!V11</f>
        <v xml:space="preserve"> </v>
      </c>
      <c r="C115" s="160">
        <f t="shared" si="3"/>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5" si="4">IF($A$119=1,$D123*50,0)</f>
        <v>0</v>
      </c>
      <c r="F123" s="1"/>
      <c r="G123" s="7"/>
      <c r="H123" s="8"/>
    </row>
    <row r="124" spans="1:8" ht="15.75" customHeight="1" x14ac:dyDescent="0.3">
      <c r="B124" s="225"/>
      <c r="C124" s="186"/>
      <c r="D124" s="164"/>
      <c r="E124" s="131">
        <f t="shared" si="4"/>
        <v>0</v>
      </c>
      <c r="F124" s="1"/>
      <c r="G124" s="7"/>
      <c r="H124" s="8"/>
    </row>
    <row r="125" spans="1:8" ht="15.75" customHeight="1" x14ac:dyDescent="0.3">
      <c r="B125" s="225"/>
      <c r="C125" s="186"/>
      <c r="D125" s="164"/>
      <c r="E125" s="131">
        <f t="shared" si="4"/>
        <v>0</v>
      </c>
      <c r="F125" s="1"/>
      <c r="G125" s="7"/>
      <c r="H125" s="8"/>
    </row>
    <row r="126" spans="1:8" ht="15.75" customHeight="1" x14ac:dyDescent="0.3">
      <c r="B126" s="225"/>
      <c r="C126" s="186"/>
      <c r="D126" s="164"/>
      <c r="E126" s="131">
        <f t="shared" si="4"/>
        <v>0</v>
      </c>
      <c r="F126" s="1"/>
      <c r="G126" s="7"/>
      <c r="H126" s="8"/>
    </row>
    <row r="127" spans="1:8" ht="15.75" customHeight="1" x14ac:dyDescent="0.3">
      <c r="B127" s="225"/>
      <c r="C127" s="186"/>
      <c r="D127" s="164"/>
      <c r="E127" s="131">
        <f t="shared" si="4"/>
        <v>0</v>
      </c>
      <c r="F127" s="1"/>
      <c r="G127" s="7"/>
      <c r="H127" s="8"/>
    </row>
    <row r="128" spans="1:8" ht="15.75" customHeight="1" x14ac:dyDescent="0.3">
      <c r="B128" s="225"/>
      <c r="C128" s="186"/>
      <c r="D128" s="164"/>
      <c r="E128" s="131">
        <f t="shared" si="4"/>
        <v>0</v>
      </c>
      <c r="F128" s="1"/>
      <c r="G128" s="7"/>
      <c r="H128" s="8"/>
    </row>
    <row r="129" spans="2:9" ht="15.75" customHeight="1" x14ac:dyDescent="0.3">
      <c r="B129" s="225"/>
      <c r="C129" s="186"/>
      <c r="D129" s="164"/>
      <c r="E129" s="131">
        <f t="shared" si="4"/>
        <v>0</v>
      </c>
      <c r="F129" s="1"/>
      <c r="G129" s="7"/>
      <c r="H129" s="8"/>
    </row>
    <row r="130" spans="2:9" ht="15.75" customHeight="1" x14ac:dyDescent="0.3">
      <c r="B130" s="225"/>
      <c r="C130" s="186"/>
      <c r="D130" s="164"/>
      <c r="E130" s="131">
        <f t="shared" si="4"/>
        <v>0</v>
      </c>
      <c r="F130" s="1"/>
      <c r="G130" s="7"/>
      <c r="H130" s="8"/>
    </row>
    <row r="131" spans="2:9" ht="15.75" customHeight="1" x14ac:dyDescent="0.3">
      <c r="B131" s="225"/>
      <c r="C131" s="186"/>
      <c r="D131" s="164"/>
      <c r="E131" s="131">
        <f t="shared" si="4"/>
        <v>0</v>
      </c>
      <c r="F131" s="1"/>
      <c r="G131" s="7"/>
      <c r="H131" s="8"/>
    </row>
    <row r="132" spans="2:9" ht="15.75" customHeight="1" x14ac:dyDescent="0.3">
      <c r="B132" s="225"/>
      <c r="C132" s="186"/>
      <c r="D132" s="164"/>
      <c r="E132" s="131">
        <f t="shared" si="4"/>
        <v>0</v>
      </c>
      <c r="F132" s="1"/>
      <c r="G132" s="7"/>
      <c r="H132" s="8"/>
    </row>
    <row r="133" spans="2:9" ht="15.75" customHeight="1" x14ac:dyDescent="0.3">
      <c r="B133" s="225"/>
      <c r="C133" s="186"/>
      <c r="D133" s="164"/>
      <c r="E133" s="131">
        <f t="shared" si="4"/>
        <v>0</v>
      </c>
      <c r="F133" s="1"/>
      <c r="G133" s="7"/>
      <c r="H133" s="8"/>
    </row>
    <row r="134" spans="2:9" ht="15.75" customHeight="1" x14ac:dyDescent="0.3">
      <c r="B134" s="225"/>
      <c r="C134" s="186"/>
      <c r="D134" s="164"/>
      <c r="E134" s="131">
        <f t="shared" si="4"/>
        <v>0</v>
      </c>
      <c r="F134" s="1"/>
      <c r="G134" s="7"/>
      <c r="H134" s="8"/>
    </row>
    <row r="135" spans="2:9" ht="15.75" customHeight="1" x14ac:dyDescent="0.3">
      <c r="B135" s="225"/>
      <c r="C135" s="186"/>
      <c r="D135" s="164"/>
      <c r="E135" s="131">
        <f t="shared" si="4"/>
        <v>0</v>
      </c>
      <c r="F135" s="1"/>
      <c r="G135" s="7"/>
      <c r="H135" s="8"/>
    </row>
    <row r="136" spans="2:9" ht="15.75" customHeight="1" x14ac:dyDescent="0.3">
      <c r="B136" s="225"/>
      <c r="C136" s="186"/>
      <c r="D136" s="164"/>
      <c r="E136" s="131">
        <f t="shared" ref="E136:E142" si="5">IF($A$119=1,$D136*50,0)</f>
        <v>0</v>
      </c>
      <c r="F136" s="1"/>
      <c r="G136" s="7"/>
      <c r="H136" s="8"/>
    </row>
    <row r="137" spans="2:9" ht="15.75" customHeight="1" x14ac:dyDescent="0.3">
      <c r="B137" s="225"/>
      <c r="C137" s="186"/>
      <c r="D137" s="164"/>
      <c r="E137" s="131">
        <f t="shared" si="5"/>
        <v>0</v>
      </c>
      <c r="F137" s="1"/>
      <c r="G137" s="7"/>
      <c r="H137" s="8"/>
    </row>
    <row r="138" spans="2:9" ht="15.75" customHeight="1" x14ac:dyDescent="0.3">
      <c r="B138" s="225"/>
      <c r="C138" s="186"/>
      <c r="D138" s="164"/>
      <c r="E138" s="131">
        <f t="shared" si="5"/>
        <v>0</v>
      </c>
      <c r="F138" s="1"/>
      <c r="G138" s="7"/>
      <c r="H138" s="8"/>
    </row>
    <row r="139" spans="2:9" ht="15.75" customHeight="1" x14ac:dyDescent="0.3">
      <c r="B139" s="225"/>
      <c r="C139" s="186"/>
      <c r="D139" s="164"/>
      <c r="E139" s="131">
        <f t="shared" si="5"/>
        <v>0</v>
      </c>
      <c r="F139" s="1"/>
      <c r="G139" s="7"/>
      <c r="H139" s="8"/>
    </row>
    <row r="140" spans="2:9" ht="15.75" customHeight="1" x14ac:dyDescent="0.3">
      <c r="B140" s="225"/>
      <c r="C140" s="186"/>
      <c r="D140" s="164"/>
      <c r="E140" s="131">
        <f t="shared" si="5"/>
        <v>0</v>
      </c>
      <c r="F140" s="1"/>
      <c r="G140" s="7"/>
      <c r="H140" s="8"/>
    </row>
    <row r="141" spans="2:9" ht="15.75" customHeight="1" x14ac:dyDescent="0.3">
      <c r="B141" s="225"/>
      <c r="C141" s="186"/>
      <c r="D141" s="164"/>
      <c r="E141" s="131">
        <f t="shared" si="5"/>
        <v>0</v>
      </c>
      <c r="F141" s="1"/>
      <c r="G141" s="7"/>
      <c r="H141" s="8"/>
    </row>
    <row r="142" spans="2:9" ht="15.75" customHeight="1" thickBot="1" x14ac:dyDescent="0.35">
      <c r="B142" s="225"/>
      <c r="C142" s="186"/>
      <c r="D142" s="164"/>
      <c r="E142" s="131">
        <f t="shared" si="5"/>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6">IF($A$146=1,$D151*43,0)</f>
        <v>0</v>
      </c>
      <c r="F151" s="1"/>
      <c r="G151" s="7"/>
      <c r="H151" s="8"/>
    </row>
    <row r="152" spans="1:9" ht="15.75" customHeight="1" x14ac:dyDescent="0.3">
      <c r="B152" s="225"/>
      <c r="C152" s="186"/>
      <c r="D152" s="164"/>
      <c r="E152" s="131">
        <f t="shared" si="6"/>
        <v>0</v>
      </c>
      <c r="F152" s="1"/>
      <c r="G152" s="7"/>
      <c r="H152" s="8"/>
    </row>
    <row r="153" spans="1:9" ht="15.75" customHeight="1" x14ac:dyDescent="0.3">
      <c r="B153" s="225"/>
      <c r="C153" s="186"/>
      <c r="D153" s="164"/>
      <c r="E153" s="131">
        <f t="shared" si="6"/>
        <v>0</v>
      </c>
      <c r="F153" s="1"/>
      <c r="G153" s="7"/>
      <c r="H153" s="8"/>
    </row>
    <row r="154" spans="1:9" ht="15.75" customHeight="1" x14ac:dyDescent="0.3">
      <c r="B154" s="225"/>
      <c r="C154" s="186"/>
      <c r="D154" s="164"/>
      <c r="E154" s="131">
        <f t="shared" si="6"/>
        <v>0</v>
      </c>
      <c r="F154" s="1"/>
      <c r="G154" s="7"/>
      <c r="H154" s="8"/>
    </row>
    <row r="155" spans="1:9" ht="15.75" customHeight="1" x14ac:dyDescent="0.3">
      <c r="B155" s="225"/>
      <c r="C155" s="186"/>
      <c r="D155" s="164"/>
      <c r="E155" s="131">
        <f t="shared" si="6"/>
        <v>0</v>
      </c>
      <c r="F155" s="1"/>
      <c r="G155" s="7"/>
      <c r="H155" s="8"/>
    </row>
    <row r="156" spans="1:9" ht="15.75" customHeight="1" x14ac:dyDescent="0.3">
      <c r="B156" s="225"/>
      <c r="C156" s="186"/>
      <c r="D156" s="164"/>
      <c r="E156" s="131">
        <f t="shared" si="6"/>
        <v>0</v>
      </c>
      <c r="F156" s="1"/>
      <c r="G156" s="7"/>
      <c r="H156" s="8"/>
    </row>
    <row r="157" spans="1:9" ht="15.75" customHeight="1" x14ac:dyDescent="0.3">
      <c r="B157" s="225"/>
      <c r="C157" s="186"/>
      <c r="D157" s="164"/>
      <c r="E157" s="131">
        <f t="shared" si="6"/>
        <v>0</v>
      </c>
      <c r="F157" s="1"/>
      <c r="G157" s="7"/>
      <c r="H157" s="8"/>
    </row>
    <row r="158" spans="1:9" ht="15.75" customHeight="1" x14ac:dyDescent="0.3">
      <c r="B158" s="225"/>
      <c r="C158" s="186"/>
      <c r="D158" s="164"/>
      <c r="E158" s="131">
        <f t="shared" si="6"/>
        <v>0</v>
      </c>
      <c r="F158" s="1"/>
      <c r="G158" s="7"/>
      <c r="H158" s="8"/>
    </row>
    <row r="159" spans="1:9" ht="15.75" customHeight="1" thickBot="1" x14ac:dyDescent="0.35">
      <c r="B159" s="225"/>
      <c r="C159" s="186"/>
      <c r="D159" s="164"/>
      <c r="E159" s="131">
        <f t="shared" si="6"/>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7">IF($A$163=1,$D167,0)</f>
        <v>0</v>
      </c>
      <c r="F167" s="186"/>
      <c r="G167" s="188"/>
      <c r="H167" s="188"/>
      <c r="I167" s="188"/>
    </row>
    <row r="168" spans="1:9" ht="15.75" customHeight="1" x14ac:dyDescent="0.3">
      <c r="B168" s="161"/>
      <c r="C168" s="86"/>
      <c r="D168" s="187"/>
      <c r="E168" s="160">
        <f t="shared" si="7"/>
        <v>0</v>
      </c>
      <c r="F168" s="169"/>
      <c r="G168" s="170"/>
      <c r="H168" s="170"/>
      <c r="I168" s="170"/>
    </row>
    <row r="169" spans="1:9" ht="15.75" customHeight="1" x14ac:dyDescent="0.3">
      <c r="B169" s="161"/>
      <c r="C169" s="86"/>
      <c r="D169" s="187"/>
      <c r="E169" s="160">
        <f t="shared" si="7"/>
        <v>0</v>
      </c>
      <c r="F169" s="169"/>
      <c r="G169" s="170"/>
      <c r="H169" s="170"/>
      <c r="I169" s="170"/>
    </row>
    <row r="170" spans="1:9" ht="15.75" customHeight="1" x14ac:dyDescent="0.3">
      <c r="B170" s="161"/>
      <c r="C170" s="86"/>
      <c r="D170" s="187"/>
      <c r="E170" s="160">
        <f t="shared" si="7"/>
        <v>0</v>
      </c>
      <c r="F170" s="169"/>
      <c r="G170" s="170"/>
      <c r="H170" s="170"/>
      <c r="I170" s="170"/>
    </row>
    <row r="171" spans="1:9" ht="15.75" customHeight="1" x14ac:dyDescent="0.3">
      <c r="B171" s="161"/>
      <c r="C171" s="86"/>
      <c r="D171" s="187"/>
      <c r="E171" s="160">
        <f t="shared" si="7"/>
        <v>0</v>
      </c>
      <c r="F171" s="169"/>
      <c r="G171" s="170"/>
      <c r="H171" s="170"/>
      <c r="I171" s="170"/>
    </row>
    <row r="172" spans="1:9" ht="15.75" customHeight="1" x14ac:dyDescent="0.3">
      <c r="B172" s="161"/>
      <c r="C172" s="86"/>
      <c r="D172" s="166"/>
      <c r="E172" s="160">
        <f t="shared" si="7"/>
        <v>0</v>
      </c>
      <c r="F172" s="169"/>
      <c r="G172" s="170"/>
      <c r="H172" s="170"/>
      <c r="I172" s="170"/>
    </row>
    <row r="173" spans="1:9" ht="15.75" customHeight="1" x14ac:dyDescent="0.3">
      <c r="B173" s="161"/>
      <c r="C173" s="86"/>
      <c r="D173" s="166"/>
      <c r="E173" s="160">
        <f t="shared" si="7"/>
        <v>0</v>
      </c>
      <c r="F173" s="169"/>
      <c r="G173" s="170"/>
      <c r="H173" s="170"/>
      <c r="I173" s="170"/>
    </row>
    <row r="174" spans="1:9" ht="15.75" customHeight="1" x14ac:dyDescent="0.3">
      <c r="B174" s="161"/>
      <c r="C174" s="86"/>
      <c r="D174" s="166"/>
      <c r="E174" s="160">
        <f t="shared" si="7"/>
        <v>0</v>
      </c>
      <c r="F174" s="169"/>
      <c r="G174" s="170"/>
      <c r="H174" s="170"/>
      <c r="I174" s="170"/>
    </row>
    <row r="175" spans="1:9" ht="15.75" customHeight="1" thickBot="1" x14ac:dyDescent="0.35">
      <c r="B175" s="75"/>
      <c r="C175" s="74"/>
      <c r="D175" s="76"/>
      <c r="E175" s="131">
        <f t="shared" si="7"/>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8">IF($A$179=1,$D184,0)</f>
        <v>0</v>
      </c>
      <c r="F184" s="167"/>
      <c r="G184" s="168"/>
      <c r="H184" s="168"/>
      <c r="I184" s="168"/>
    </row>
    <row r="185" spans="1:9" ht="15.75" customHeight="1" x14ac:dyDescent="0.3">
      <c r="B185" s="161"/>
      <c r="C185" s="86"/>
      <c r="D185" s="166"/>
      <c r="E185" s="159">
        <f t="shared" si="8"/>
        <v>0</v>
      </c>
      <c r="F185" s="167"/>
      <c r="G185" s="168"/>
      <c r="H185" s="168"/>
      <c r="I185" s="168"/>
    </row>
    <row r="186" spans="1:9" ht="15.75" customHeight="1" x14ac:dyDescent="0.3">
      <c r="B186" s="161"/>
      <c r="C186" s="86"/>
      <c r="D186" s="166"/>
      <c r="E186" s="159">
        <f t="shared" si="8"/>
        <v>0</v>
      </c>
      <c r="F186" s="167"/>
      <c r="G186" s="168"/>
      <c r="H186" s="168"/>
      <c r="I186" s="168"/>
    </row>
    <row r="187" spans="1:9" ht="15.75" customHeight="1" x14ac:dyDescent="0.3">
      <c r="B187" s="161"/>
      <c r="C187" s="86"/>
      <c r="D187" s="166"/>
      <c r="E187" s="159">
        <f t="shared" si="8"/>
        <v>0</v>
      </c>
      <c r="F187" s="167"/>
      <c r="G187" s="168"/>
      <c r="H187" s="168"/>
      <c r="I187" s="168"/>
    </row>
    <row r="188" spans="1:9" ht="15.75" customHeight="1" x14ac:dyDescent="0.3">
      <c r="B188" s="161"/>
      <c r="C188" s="86"/>
      <c r="D188" s="166"/>
      <c r="E188" s="159">
        <f t="shared" si="8"/>
        <v>0</v>
      </c>
      <c r="F188" s="167"/>
      <c r="G188" s="168"/>
      <c r="H188" s="168"/>
      <c r="I188" s="168"/>
    </row>
    <row r="189" spans="1:9" ht="15.75" customHeight="1" x14ac:dyDescent="0.3">
      <c r="B189" s="161"/>
      <c r="C189" s="86"/>
      <c r="D189" s="166"/>
      <c r="E189" s="159">
        <f t="shared" si="8"/>
        <v>0</v>
      </c>
      <c r="F189" s="167"/>
      <c r="G189" s="168"/>
      <c r="H189" s="168"/>
      <c r="I189" s="168"/>
    </row>
    <row r="190" spans="1:9" ht="15.75" customHeight="1" x14ac:dyDescent="0.3">
      <c r="B190" s="161"/>
      <c r="C190" s="86"/>
      <c r="D190" s="166"/>
      <c r="E190" s="159">
        <f t="shared" si="8"/>
        <v>0</v>
      </c>
      <c r="F190" s="167"/>
      <c r="G190" s="168"/>
      <c r="H190" s="168"/>
      <c r="I190" s="168"/>
    </row>
    <row r="191" spans="1:9" ht="15.75" customHeight="1" x14ac:dyDescent="0.3">
      <c r="B191" s="161"/>
      <c r="C191" s="86"/>
      <c r="D191" s="166"/>
      <c r="E191" s="159">
        <f t="shared" si="8"/>
        <v>0</v>
      </c>
      <c r="F191" s="167"/>
      <c r="G191" s="168"/>
      <c r="H191" s="168"/>
      <c r="I191" s="168"/>
    </row>
    <row r="192" spans="1:9" ht="15.75" customHeight="1" x14ac:dyDescent="0.3">
      <c r="B192" s="161"/>
      <c r="C192" s="86"/>
      <c r="D192" s="166"/>
      <c r="E192" s="159">
        <f t="shared" si="8"/>
        <v>0</v>
      </c>
      <c r="F192" s="167"/>
      <c r="G192" s="168"/>
      <c r="H192" s="168"/>
      <c r="I192" s="168"/>
    </row>
    <row r="193" spans="1:9" ht="15.75" customHeight="1" x14ac:dyDescent="0.3">
      <c r="B193" s="161"/>
      <c r="C193" s="86"/>
      <c r="D193" s="166"/>
      <c r="E193" s="159">
        <f t="shared" si="8"/>
        <v>0</v>
      </c>
      <c r="F193" s="167"/>
      <c r="G193" s="168"/>
      <c r="H193" s="168"/>
      <c r="I193" s="168"/>
    </row>
    <row r="194" spans="1:9" ht="15.75" customHeight="1" x14ac:dyDescent="0.3">
      <c r="B194" s="161"/>
      <c r="C194" s="86"/>
      <c r="D194" s="166"/>
      <c r="E194" s="159">
        <f t="shared" si="8"/>
        <v>0</v>
      </c>
      <c r="F194" s="167"/>
      <c r="G194" s="168"/>
      <c r="H194" s="168"/>
      <c r="I194" s="168"/>
    </row>
    <row r="195" spans="1:9" ht="15.75" customHeight="1" x14ac:dyDescent="0.3">
      <c r="B195" s="161"/>
      <c r="C195" s="86"/>
      <c r="D195" s="166"/>
      <c r="E195" s="159">
        <f t="shared" si="8"/>
        <v>0</v>
      </c>
      <c r="F195" s="167"/>
      <c r="G195" s="168"/>
      <c r="H195" s="168"/>
      <c r="I195" s="168"/>
    </row>
    <row r="196" spans="1:9" ht="15.75" customHeight="1" x14ac:dyDescent="0.3">
      <c r="B196" s="161"/>
      <c r="C196" s="86"/>
      <c r="D196" s="166"/>
      <c r="E196" s="159">
        <f t="shared" si="8"/>
        <v>0</v>
      </c>
      <c r="F196" s="167"/>
      <c r="G196" s="168"/>
      <c r="H196" s="168"/>
      <c r="I196" s="168"/>
    </row>
    <row r="197" spans="1:9" ht="15.75" customHeight="1" x14ac:dyDescent="0.3">
      <c r="B197" s="161"/>
      <c r="C197" s="86"/>
      <c r="D197" s="166"/>
      <c r="E197" s="159">
        <f t="shared" si="8"/>
        <v>0</v>
      </c>
      <c r="F197" s="167"/>
      <c r="G197" s="168"/>
      <c r="H197" s="168"/>
      <c r="I197" s="168"/>
    </row>
    <row r="198" spans="1:9" ht="15.75" customHeight="1" x14ac:dyDescent="0.3">
      <c r="B198" s="161"/>
      <c r="C198" s="86"/>
      <c r="D198" s="166"/>
      <c r="E198" s="159">
        <f t="shared" si="8"/>
        <v>0</v>
      </c>
      <c r="F198" s="167"/>
      <c r="G198" s="168"/>
      <c r="H198" s="168"/>
      <c r="I198" s="168"/>
    </row>
    <row r="199" spans="1:9" ht="15.75" customHeight="1" thickBot="1" x14ac:dyDescent="0.35">
      <c r="B199" s="75"/>
      <c r="C199" s="74"/>
      <c r="D199" s="76"/>
      <c r="E199" s="159">
        <f t="shared" si="8"/>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9">IFERROR(IF($A$203=1,(D208-E208)*(G208/F208)*H208,0),0)</f>
        <v>0</v>
      </c>
    </row>
    <row r="209" spans="1:9" ht="15.75" customHeight="1" x14ac:dyDescent="0.3">
      <c r="B209" s="161"/>
      <c r="C209" s="162"/>
      <c r="D209" s="163"/>
      <c r="E209" s="163"/>
      <c r="F209" s="164"/>
      <c r="G209" s="164"/>
      <c r="H209" s="165"/>
      <c r="I209" s="160">
        <f t="shared" si="9"/>
        <v>0</v>
      </c>
    </row>
    <row r="210" spans="1:9" ht="15.75" customHeight="1" x14ac:dyDescent="0.3">
      <c r="B210" s="161"/>
      <c r="C210" s="162"/>
      <c r="D210" s="163"/>
      <c r="E210" s="163"/>
      <c r="F210" s="164"/>
      <c r="G210" s="164"/>
      <c r="H210" s="165"/>
      <c r="I210" s="160">
        <f t="shared" si="9"/>
        <v>0</v>
      </c>
    </row>
    <row r="211" spans="1:9" ht="15.75" customHeight="1" x14ac:dyDescent="0.3">
      <c r="B211" s="161"/>
      <c r="C211" s="162"/>
      <c r="D211" s="163"/>
      <c r="E211" s="163"/>
      <c r="F211" s="164"/>
      <c r="G211" s="164"/>
      <c r="H211" s="165"/>
      <c r="I211" s="160">
        <f t="shared" si="9"/>
        <v>0</v>
      </c>
    </row>
    <row r="212" spans="1:9" ht="15.75" customHeight="1" x14ac:dyDescent="0.3">
      <c r="B212" s="161"/>
      <c r="C212" s="162"/>
      <c r="D212" s="163"/>
      <c r="E212" s="163"/>
      <c r="F212" s="164"/>
      <c r="G212" s="164"/>
      <c r="H212" s="165"/>
      <c r="I212" s="160">
        <f t="shared" si="9"/>
        <v>0</v>
      </c>
    </row>
    <row r="213" spans="1:9" ht="15.75" customHeight="1" x14ac:dyDescent="0.3">
      <c r="B213" s="161"/>
      <c r="C213" s="162"/>
      <c r="D213" s="163"/>
      <c r="E213" s="163"/>
      <c r="F213" s="164"/>
      <c r="G213" s="164"/>
      <c r="H213" s="165"/>
      <c r="I213" s="160">
        <f t="shared" si="9"/>
        <v>0</v>
      </c>
    </row>
    <row r="214" spans="1:9" ht="15.75" customHeight="1" thickBot="1" x14ac:dyDescent="0.35">
      <c r="B214" s="75"/>
      <c r="C214" s="79"/>
      <c r="D214" s="80"/>
      <c r="E214" s="80"/>
      <c r="F214" s="117"/>
      <c r="G214" s="117"/>
      <c r="H214" s="109"/>
      <c r="I214" s="131">
        <f t="shared" si="9"/>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0">IF($A$218=1,$E223*$D223,0)</f>
        <v>0</v>
      </c>
      <c r="G223" s="186"/>
      <c r="H223" s="168"/>
      <c r="I223" s="168"/>
    </row>
    <row r="224" spans="1:9" ht="15.75" customHeight="1" x14ac:dyDescent="0.3">
      <c r="B224" s="173"/>
      <c r="C224" s="86"/>
      <c r="D224" s="186"/>
      <c r="E224" s="189"/>
      <c r="F224" s="160">
        <f t="shared" si="10"/>
        <v>0</v>
      </c>
      <c r="G224" s="186"/>
      <c r="H224" s="168"/>
      <c r="I224" s="168"/>
    </row>
    <row r="225" spans="2:9" ht="15.75" customHeight="1" x14ac:dyDescent="0.3">
      <c r="B225" s="173"/>
      <c r="C225" s="86"/>
      <c r="D225" s="186"/>
      <c r="E225" s="189"/>
      <c r="F225" s="160">
        <f t="shared" si="10"/>
        <v>0</v>
      </c>
      <c r="G225" s="186"/>
      <c r="H225" s="168"/>
      <c r="I225" s="168"/>
    </row>
    <row r="226" spans="2:9" ht="15.75" customHeight="1" x14ac:dyDescent="0.3">
      <c r="B226" s="173"/>
      <c r="C226" s="86"/>
      <c r="D226" s="186"/>
      <c r="E226" s="189"/>
      <c r="F226" s="160">
        <f t="shared" si="10"/>
        <v>0</v>
      </c>
      <c r="G226" s="186"/>
      <c r="H226" s="168"/>
      <c r="I226" s="168"/>
    </row>
    <row r="227" spans="2:9" ht="15.75" customHeight="1" x14ac:dyDescent="0.3">
      <c r="B227" s="173"/>
      <c r="C227" s="86"/>
      <c r="D227" s="186"/>
      <c r="E227" s="189"/>
      <c r="F227" s="160">
        <f t="shared" si="10"/>
        <v>0</v>
      </c>
      <c r="G227" s="186"/>
      <c r="H227" s="168"/>
      <c r="I227" s="168"/>
    </row>
    <row r="228" spans="2:9" ht="15.75" customHeight="1" x14ac:dyDescent="0.3">
      <c r="B228" s="173"/>
      <c r="C228" s="86"/>
      <c r="D228" s="86"/>
      <c r="E228" s="164"/>
      <c r="F228" s="160">
        <f t="shared" si="10"/>
        <v>0</v>
      </c>
      <c r="G228" s="86"/>
      <c r="H228" s="168"/>
      <c r="I228" s="168"/>
    </row>
    <row r="229" spans="2:9" ht="15.75" customHeight="1" x14ac:dyDescent="0.3">
      <c r="B229" s="173"/>
      <c r="C229" s="86"/>
      <c r="D229" s="86"/>
      <c r="E229" s="164"/>
      <c r="F229" s="160">
        <f t="shared" si="10"/>
        <v>0</v>
      </c>
      <c r="G229" s="86"/>
      <c r="H229" s="168"/>
      <c r="I229" s="168"/>
    </row>
    <row r="230" spans="2:9" ht="15.75" customHeight="1" x14ac:dyDescent="0.3">
      <c r="B230" s="173"/>
      <c r="C230" s="86"/>
      <c r="D230" s="86"/>
      <c r="E230" s="164"/>
      <c r="F230" s="160">
        <f t="shared" si="10"/>
        <v>0</v>
      </c>
      <c r="G230" s="86"/>
      <c r="H230" s="168"/>
      <c r="I230" s="168"/>
    </row>
    <row r="231" spans="2:9" ht="15.75" customHeight="1" x14ac:dyDescent="0.3">
      <c r="B231" s="173"/>
      <c r="C231" s="86"/>
      <c r="D231" s="86"/>
      <c r="E231" s="164"/>
      <c r="F231" s="160">
        <f t="shared" si="10"/>
        <v>0</v>
      </c>
      <c r="G231" s="86"/>
      <c r="H231" s="168"/>
      <c r="I231" s="168"/>
    </row>
    <row r="232" spans="2:9" ht="15.75" customHeight="1" x14ac:dyDescent="0.3">
      <c r="B232" s="173"/>
      <c r="C232" s="86"/>
      <c r="D232" s="86"/>
      <c r="E232" s="164"/>
      <c r="F232" s="160">
        <f t="shared" si="10"/>
        <v>0</v>
      </c>
      <c r="G232" s="86"/>
      <c r="H232" s="168"/>
      <c r="I232" s="168"/>
    </row>
    <row r="233" spans="2:9" ht="15.75" customHeight="1" x14ac:dyDescent="0.3">
      <c r="B233" s="173"/>
      <c r="C233" s="86"/>
      <c r="D233" s="86"/>
      <c r="E233" s="164"/>
      <c r="F233" s="160">
        <f t="shared" si="10"/>
        <v>0</v>
      </c>
      <c r="G233" s="86"/>
      <c r="H233" s="168"/>
      <c r="I233" s="168"/>
    </row>
    <row r="234" spans="2:9" ht="15.75" customHeight="1" x14ac:dyDescent="0.3">
      <c r="B234" s="173"/>
      <c r="C234" s="86"/>
      <c r="D234" s="86"/>
      <c r="E234" s="164"/>
      <c r="F234" s="160">
        <f t="shared" si="10"/>
        <v>0</v>
      </c>
      <c r="G234" s="86"/>
      <c r="H234" s="168"/>
      <c r="I234" s="168"/>
    </row>
    <row r="235" spans="2:9" ht="15.75" customHeight="1" x14ac:dyDescent="0.3">
      <c r="B235" s="173"/>
      <c r="C235" s="86"/>
      <c r="D235" s="86"/>
      <c r="E235" s="164"/>
      <c r="F235" s="160">
        <f t="shared" si="10"/>
        <v>0</v>
      </c>
      <c r="G235" s="86"/>
      <c r="H235" s="168"/>
      <c r="I235" s="168"/>
    </row>
    <row r="236" spans="2:9" ht="15.75" customHeight="1" x14ac:dyDescent="0.3">
      <c r="B236" s="173"/>
      <c r="C236" s="86"/>
      <c r="D236" s="86"/>
      <c r="E236" s="164"/>
      <c r="F236" s="160">
        <f t="shared" si="10"/>
        <v>0</v>
      </c>
      <c r="G236" s="86"/>
      <c r="H236" s="168"/>
      <c r="I236" s="168"/>
    </row>
    <row r="237" spans="2:9" ht="15.75" customHeight="1" thickBot="1" x14ac:dyDescent="0.35">
      <c r="B237" s="73"/>
      <c r="C237" s="74"/>
      <c r="D237" s="74"/>
      <c r="E237" s="117"/>
      <c r="F237" s="131">
        <f t="shared" si="10"/>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1">IF(AND($A$241=1,B246&lt;&gt;"",B246&lt;&gt;" "),(SUMIFS($G$84:$G$98,$B$84:$B$98,$B246)+SUMIFS($E$150:$E$159,$B$150:$B$159,$B246))*0.4,0)</f>
        <v>0</v>
      </c>
      <c r="D246"/>
      <c r="E246"/>
      <c r="F246"/>
      <c r="G246"/>
      <c r="H246"/>
    </row>
    <row r="247" spans="1:9" ht="15.75" customHeight="1" x14ac:dyDescent="0.3">
      <c r="B247" s="227" t="str">
        <f>Hulpblad!V4</f>
        <v xml:space="preserve"> </v>
      </c>
      <c r="C247" s="160">
        <f t="shared" si="11"/>
        <v>0</v>
      </c>
      <c r="D247"/>
      <c r="E247"/>
      <c r="F247"/>
      <c r="G247"/>
      <c r="H247"/>
    </row>
    <row r="248" spans="1:9" ht="15.75" customHeight="1" x14ac:dyDescent="0.3">
      <c r="B248" s="227" t="str">
        <f>Hulpblad!V5</f>
        <v xml:space="preserve"> </v>
      </c>
      <c r="C248" s="160">
        <f t="shared" si="11"/>
        <v>0</v>
      </c>
      <c r="D248"/>
      <c r="E248"/>
      <c r="F248"/>
      <c r="G248"/>
      <c r="H248"/>
    </row>
    <row r="249" spans="1:9" ht="15.75" customHeight="1" x14ac:dyDescent="0.3">
      <c r="B249" s="227" t="str">
        <f>Hulpblad!V6</f>
        <v xml:space="preserve"> </v>
      </c>
      <c r="C249" s="160">
        <f t="shared" si="11"/>
        <v>0</v>
      </c>
      <c r="D249"/>
      <c r="E249"/>
      <c r="F249"/>
      <c r="G249"/>
      <c r="H249"/>
    </row>
    <row r="250" spans="1:9" ht="15.75" customHeight="1" x14ac:dyDescent="0.3">
      <c r="B250" s="227" t="str">
        <f>Hulpblad!V7</f>
        <v xml:space="preserve"> </v>
      </c>
      <c r="C250" s="160">
        <f t="shared" si="11"/>
        <v>0</v>
      </c>
      <c r="D250"/>
      <c r="E250"/>
      <c r="F250"/>
      <c r="G250"/>
      <c r="H250"/>
    </row>
    <row r="251" spans="1:9" ht="15.75" customHeight="1" x14ac:dyDescent="0.3">
      <c r="B251" s="227" t="str">
        <f>Hulpblad!V8</f>
        <v xml:space="preserve"> </v>
      </c>
      <c r="C251" s="160">
        <f t="shared" si="11"/>
        <v>0</v>
      </c>
      <c r="D251"/>
      <c r="E251"/>
      <c r="F251"/>
      <c r="G251"/>
      <c r="H251"/>
    </row>
    <row r="252" spans="1:9" ht="15.75" customHeight="1" x14ac:dyDescent="0.3">
      <c r="B252" s="227" t="str">
        <f>Hulpblad!V9</f>
        <v xml:space="preserve"> </v>
      </c>
      <c r="C252" s="160">
        <f t="shared" si="11"/>
        <v>0</v>
      </c>
      <c r="D252"/>
      <c r="E252"/>
      <c r="F252"/>
      <c r="G252"/>
      <c r="H252"/>
    </row>
    <row r="253" spans="1:9" ht="15.75" customHeight="1" x14ac:dyDescent="0.3">
      <c r="B253" s="227" t="str">
        <f>Hulpblad!V10</f>
        <v xml:space="preserve"> </v>
      </c>
      <c r="C253" s="160">
        <f t="shared" si="11"/>
        <v>0</v>
      </c>
      <c r="D253"/>
      <c r="E253"/>
      <c r="F253"/>
      <c r="G253"/>
      <c r="H253"/>
    </row>
    <row r="254" spans="1:9" ht="15.75" customHeight="1" thickBot="1" x14ac:dyDescent="0.35">
      <c r="B254" s="227" t="str">
        <f>Hulpblad!V11</f>
        <v xml:space="preserve"> </v>
      </c>
      <c r="C254" s="160">
        <f t="shared" si="11"/>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2">IFERROR(C267/$C$273,0)</f>
        <v>0</v>
      </c>
      <c r="E267" s="86"/>
      <c r="F267" s="87"/>
      <c r="G267" s="87"/>
      <c r="H267" s="87"/>
      <c r="I267" s="88"/>
    </row>
    <row r="268" spans="2:9" ht="15.75" customHeight="1" x14ac:dyDescent="0.3">
      <c r="B268" s="44" t="s">
        <v>89</v>
      </c>
      <c r="C268" s="81"/>
      <c r="D268" s="132">
        <f t="shared" si="12"/>
        <v>0</v>
      </c>
      <c r="E268" s="86"/>
      <c r="F268" s="87"/>
      <c r="G268" s="87"/>
      <c r="H268" s="87"/>
      <c r="I268" s="88"/>
    </row>
    <row r="269" spans="2:9" ht="15.75" customHeight="1" x14ac:dyDescent="0.3">
      <c r="B269" s="44" t="s">
        <v>38</v>
      </c>
      <c r="C269" s="81"/>
      <c r="D269" s="132">
        <f t="shared" si="12"/>
        <v>0</v>
      </c>
      <c r="E269" s="86"/>
      <c r="F269" s="87"/>
      <c r="G269" s="87"/>
      <c r="H269" s="87"/>
      <c r="I269" s="88"/>
    </row>
    <row r="270" spans="2:9" ht="15.75" customHeight="1" thickBot="1" x14ac:dyDescent="0.35">
      <c r="B270" s="45" t="s">
        <v>39</v>
      </c>
      <c r="C270" s="82"/>
      <c r="D270" s="133">
        <f t="shared" si="12"/>
        <v>0</v>
      </c>
      <c r="E270" s="89"/>
      <c r="F270" s="90"/>
      <c r="G270" s="90"/>
      <c r="H270" s="90"/>
      <c r="I270" s="91"/>
    </row>
    <row r="271" spans="2:9" ht="17.25" thickTop="1" thickBot="1" x14ac:dyDescent="0.35">
      <c r="B271" s="59" t="s">
        <v>1</v>
      </c>
      <c r="C271" s="134">
        <f>SUM(C265:C270)</f>
        <v>0</v>
      </c>
      <c r="D271" s="135">
        <f t="shared" si="12"/>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436"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435" priority="9" stopIfTrue="1">
      <formula>$A$16=0</formula>
    </cfRule>
  </conditionalFormatting>
  <conditionalFormatting sqref="B29:C29">
    <cfRule type="expression" dxfId="434" priority="24">
      <formula>LEFT($C$29,3)="Let"</formula>
    </cfRule>
  </conditionalFormatting>
  <conditionalFormatting sqref="B33:C33 B36:G77">
    <cfRule type="expression" dxfId="433" priority="19">
      <formula>$A$33="nvt"</formula>
    </cfRule>
  </conditionalFormatting>
  <conditionalFormatting sqref="B80:C80 B83:G99">
    <cfRule type="expression" dxfId="432" priority="20">
      <formula>$A$80="nvt"</formula>
    </cfRule>
  </conditionalFormatting>
  <conditionalFormatting sqref="B119:C119 B122:E143">
    <cfRule type="expression" dxfId="431" priority="17">
      <formula>$A$119="nvt"</formula>
    </cfRule>
  </conditionalFormatting>
  <conditionalFormatting sqref="B146:C146 B149:E160">
    <cfRule type="expression" dxfId="430" priority="5">
      <formula>$A$146="nvt"</formula>
    </cfRule>
  </conditionalFormatting>
  <conditionalFormatting sqref="B163:C163">
    <cfRule type="expression" dxfId="429" priority="16">
      <formula>$A$163="nvt"</formula>
    </cfRule>
  </conditionalFormatting>
  <conditionalFormatting sqref="B179:C179">
    <cfRule type="expression" dxfId="428" priority="15">
      <formula>$A$179="nvt"</formula>
    </cfRule>
  </conditionalFormatting>
  <conditionalFormatting sqref="B203:C203">
    <cfRule type="expression" dxfId="427" priority="14">
      <formula>$A$203="nvt"</formula>
    </cfRule>
  </conditionalFormatting>
  <conditionalFormatting sqref="B17:D26">
    <cfRule type="expression" dxfId="426" priority="22">
      <formula>$A17=0</formula>
    </cfRule>
  </conditionalFormatting>
  <conditionalFormatting sqref="B102:D102 B105:C116">
    <cfRule type="expression" dxfId="425" priority="18">
      <formula>$A$102="nvt"</formula>
    </cfRule>
  </conditionalFormatting>
  <conditionalFormatting sqref="B241:D241 B244:C255">
    <cfRule type="expression" dxfId="424" priority="12">
      <formula>$A$241="nvt"</formula>
    </cfRule>
  </conditionalFormatting>
  <conditionalFormatting sqref="B221:F238 B218:C218">
    <cfRule type="expression" dxfId="423" priority="13">
      <formula>$A$218="nvt"</formula>
    </cfRule>
  </conditionalFormatting>
  <conditionalFormatting sqref="B166:I176">
    <cfRule type="expression" dxfId="422" priority="10">
      <formula>$A$163="nvt"</formula>
    </cfRule>
  </conditionalFormatting>
  <conditionalFormatting sqref="B182:I200">
    <cfRule type="expression" dxfId="421" priority="8">
      <formula>$A$179="nvt"</formula>
    </cfRule>
  </conditionalFormatting>
  <conditionalFormatting sqref="B206:I215">
    <cfRule type="expression" dxfId="420" priority="23">
      <formula>$A$203="nvt"</formula>
    </cfRule>
  </conditionalFormatting>
  <conditionalFormatting sqref="C275">
    <cfRule type="cellIs" dxfId="419" priority="21" operator="notEqual">
      <formula>"JA"</formula>
    </cfRule>
  </conditionalFormatting>
  <conditionalFormatting sqref="D271">
    <cfRule type="expression" dxfId="418" priority="11">
      <formula>C275&lt;&gt;"JA"</formula>
    </cfRule>
  </conditionalFormatting>
  <conditionalFormatting sqref="G221:G238">
    <cfRule type="expression" dxfId="417" priority="4">
      <formula>$A$218="nvt"</formula>
    </cfRule>
  </conditionalFormatting>
  <conditionalFormatting sqref="H221:I237">
    <cfRule type="expression" dxfId="416" priority="2">
      <formula>$A$179="nvt"</formula>
    </cfRule>
  </conditionalFormatting>
  <conditionalFormatting sqref="H238:I238">
    <cfRule type="expression" dxfId="415" priority="3">
      <formula>$A$218="nvt"</formula>
    </cfRule>
  </conditionalFormatting>
  <conditionalFormatting sqref="I221:J237">
    <cfRule type="expression" dxfId="414" priority="1" stopIfTrue="1">
      <formula>$A$16=0</formula>
    </cfRule>
  </conditionalFormatting>
  <dataValidations count="4">
    <dataValidation type="list" allowBlank="1" showInputMessage="1" showErrorMessage="1" sqref="C202" xr:uid="{40ECD5D0-1EAE-4B76-AECF-5D16831F3982}">
      <formula1>#REF!</formula1>
    </dataValidation>
    <dataValidation type="list" allowBlank="1" showInputMessage="1" showErrorMessage="1" sqref="C7" xr:uid="{8D6C7517-FB08-4218-8C35-5E0CE9955F38}">
      <formula1>K_Omvang</formula1>
    </dataValidation>
    <dataValidation type="list" allowBlank="1" showInputMessage="1" showErrorMessage="1" sqref="C6" xr:uid="{7FCB4B35-1E53-4403-95C6-7ED3E864CC7C}">
      <formula1>K_Type</formula1>
    </dataValidation>
    <dataValidation type="list" allowBlank="1" showInputMessage="1" showErrorMessage="1" sqref="B222:B237 B37:B76 B183:B199 B167:B175 B84:B98 B207:B214 B150:B159 B123:B142" xr:uid="{61A0C3DF-C142-4519-88A3-3B1901483A4C}">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406-A6AC-44BE-8DE7-C214E85E0119}">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168</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413"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412" priority="9" stopIfTrue="1">
      <formula>$A$16=0</formula>
    </cfRule>
  </conditionalFormatting>
  <conditionalFormatting sqref="B29:C29">
    <cfRule type="expression" dxfId="411" priority="24">
      <formula>LEFT($C$29,3)="Let"</formula>
    </cfRule>
  </conditionalFormatting>
  <conditionalFormatting sqref="B33:C33 B36:G77">
    <cfRule type="expression" dxfId="410" priority="19">
      <formula>$A$33="nvt"</formula>
    </cfRule>
  </conditionalFormatting>
  <conditionalFormatting sqref="B80:C80 B83:G99">
    <cfRule type="expression" dxfId="409" priority="20">
      <formula>$A$80="nvt"</formula>
    </cfRule>
  </conditionalFormatting>
  <conditionalFormatting sqref="B119:C119 B122:E143">
    <cfRule type="expression" dxfId="408" priority="17">
      <formula>$A$119="nvt"</formula>
    </cfRule>
  </conditionalFormatting>
  <conditionalFormatting sqref="B146:C146 B149:E160">
    <cfRule type="expression" dxfId="407" priority="5">
      <formula>$A$146="nvt"</formula>
    </cfRule>
  </conditionalFormatting>
  <conditionalFormatting sqref="B163:C163">
    <cfRule type="expression" dxfId="406" priority="16">
      <formula>$A$163="nvt"</formula>
    </cfRule>
  </conditionalFormatting>
  <conditionalFormatting sqref="B179:C179">
    <cfRule type="expression" dxfId="405" priority="15">
      <formula>$A$179="nvt"</formula>
    </cfRule>
  </conditionalFormatting>
  <conditionalFormatting sqref="B203:C203">
    <cfRule type="expression" dxfId="404" priority="14">
      <formula>$A$203="nvt"</formula>
    </cfRule>
  </conditionalFormatting>
  <conditionalFormatting sqref="B17:D26">
    <cfRule type="expression" dxfId="403" priority="22">
      <formula>$A17=0</formula>
    </cfRule>
  </conditionalFormatting>
  <conditionalFormatting sqref="B102:D102 B105:C116">
    <cfRule type="expression" dxfId="402" priority="18">
      <formula>$A$102="nvt"</formula>
    </cfRule>
  </conditionalFormatting>
  <conditionalFormatting sqref="B241:D241 B244:C255">
    <cfRule type="expression" dxfId="401" priority="12">
      <formula>$A$241="nvt"</formula>
    </cfRule>
  </conditionalFormatting>
  <conditionalFormatting sqref="B221:F238 B218:C218">
    <cfRule type="expression" dxfId="400" priority="13">
      <formula>$A$218="nvt"</formula>
    </cfRule>
  </conditionalFormatting>
  <conditionalFormatting sqref="B166:I176">
    <cfRule type="expression" dxfId="399" priority="10">
      <formula>$A$163="nvt"</formula>
    </cfRule>
  </conditionalFormatting>
  <conditionalFormatting sqref="B182:I200">
    <cfRule type="expression" dxfId="398" priority="8">
      <formula>$A$179="nvt"</formula>
    </cfRule>
  </conditionalFormatting>
  <conditionalFormatting sqref="B206:I215">
    <cfRule type="expression" dxfId="397" priority="23">
      <formula>$A$203="nvt"</formula>
    </cfRule>
  </conditionalFormatting>
  <conditionalFormatting sqref="C275">
    <cfRule type="cellIs" dxfId="396" priority="21" operator="notEqual">
      <formula>"JA"</formula>
    </cfRule>
  </conditionalFormatting>
  <conditionalFormatting sqref="D271">
    <cfRule type="expression" dxfId="395" priority="11">
      <formula>C275&lt;&gt;"JA"</formula>
    </cfRule>
  </conditionalFormatting>
  <conditionalFormatting sqref="G221:G238">
    <cfRule type="expression" dxfId="394" priority="4">
      <formula>$A$218="nvt"</formula>
    </cfRule>
  </conditionalFormatting>
  <conditionalFormatting sqref="H221:I237">
    <cfRule type="expression" dxfId="393" priority="2">
      <formula>$A$179="nvt"</formula>
    </cfRule>
  </conditionalFormatting>
  <conditionalFormatting sqref="H238:I238">
    <cfRule type="expression" dxfId="392" priority="3">
      <formula>$A$218="nvt"</formula>
    </cfRule>
  </conditionalFormatting>
  <conditionalFormatting sqref="I221:J237">
    <cfRule type="expression" dxfId="391" priority="1" stopIfTrue="1">
      <formula>$A$16=0</formula>
    </cfRule>
  </conditionalFormatting>
  <dataValidations count="4">
    <dataValidation type="list" allowBlank="1" showInputMessage="1" showErrorMessage="1" sqref="B222:B237 B37:B76 B183:B199 B167:B175 B84:B98 B207:B214 B150:B159 B123:B142" xr:uid="{68ED7425-DAE1-4E77-BFBE-5FCCA86A5452}">
      <formula1>K_Werkpakket</formula1>
    </dataValidation>
    <dataValidation type="list" allowBlank="1" showInputMessage="1" showErrorMessage="1" sqref="C6" xr:uid="{BDB96CDA-6D62-46CB-A695-4512DF53D103}">
      <formula1>K_Type</formula1>
    </dataValidation>
    <dataValidation type="list" allowBlank="1" showInputMessage="1" showErrorMessage="1" sqref="C7" xr:uid="{BBAAECF6-9339-4248-8CB8-290ECD477258}">
      <formula1>K_Omvang</formula1>
    </dataValidation>
    <dataValidation type="list" allowBlank="1" showInputMessage="1" showErrorMessage="1" sqref="C202" xr:uid="{D1233B09-BAE1-482C-B803-2266AB61351A}">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16FB-F498-4557-9364-57B4BA2E931B}">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169</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8"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173"/>
      <c r="C58" s="86"/>
      <c r="D58" s="218"/>
      <c r="E58" s="166"/>
      <c r="F58" s="164"/>
      <c r="G58" s="160">
        <f t="shared" si="1"/>
        <v>0</v>
      </c>
      <c r="H58"/>
    </row>
    <row r="59" spans="2:8" ht="15.75" customHeight="1" x14ac:dyDescent="0.3">
      <c r="B59" s="173"/>
      <c r="C59" s="86"/>
      <c r="D59" s="218"/>
      <c r="E59" s="166"/>
      <c r="F59" s="164"/>
      <c r="G59" s="160">
        <f t="shared" si="1"/>
        <v>0</v>
      </c>
      <c r="H59"/>
    </row>
    <row r="60" spans="2:8" ht="15.75" customHeight="1" x14ac:dyDescent="0.3">
      <c r="B60" s="173"/>
      <c r="C60" s="86"/>
      <c r="D60" s="218"/>
      <c r="E60" s="166"/>
      <c r="F60" s="164"/>
      <c r="G60" s="160">
        <f t="shared" si="1"/>
        <v>0</v>
      </c>
      <c r="H60"/>
    </row>
    <row r="61" spans="2:8" ht="15.75" customHeight="1" x14ac:dyDescent="0.3">
      <c r="B61" s="173"/>
      <c r="C61" s="86"/>
      <c r="D61" s="218"/>
      <c r="E61" s="166"/>
      <c r="F61" s="164"/>
      <c r="G61" s="160">
        <f t="shared" si="1"/>
        <v>0</v>
      </c>
      <c r="H61"/>
    </row>
    <row r="62" spans="2:8" ht="15.75" customHeight="1" x14ac:dyDescent="0.3">
      <c r="B62" s="173"/>
      <c r="C62" s="86"/>
      <c r="D62" s="218"/>
      <c r="E62" s="166"/>
      <c r="F62" s="164"/>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si="1"/>
        <v>0</v>
      </c>
      <c r="H64"/>
    </row>
    <row r="65" spans="1:8" ht="15.75" customHeight="1" x14ac:dyDescent="0.3">
      <c r="B65" s="173"/>
      <c r="C65" s="86"/>
      <c r="D65" s="218"/>
      <c r="E65" s="166"/>
      <c r="F65" s="164"/>
      <c r="G65" s="160">
        <f t="shared" si="1"/>
        <v>0</v>
      </c>
      <c r="H65"/>
    </row>
    <row r="66" spans="1:8" ht="15.75" customHeight="1" x14ac:dyDescent="0.3">
      <c r="B66" s="173"/>
      <c r="C66" s="86"/>
      <c r="D66" s="218"/>
      <c r="E66" s="166"/>
      <c r="F66" s="164"/>
      <c r="G66" s="160">
        <f t="shared" si="1"/>
        <v>0</v>
      </c>
      <c r="H66"/>
    </row>
    <row r="67" spans="1:8" ht="15.75" customHeight="1" x14ac:dyDescent="0.3">
      <c r="B67" s="173"/>
      <c r="C67" s="86"/>
      <c r="D67" s="218"/>
      <c r="E67" s="166"/>
      <c r="F67" s="164"/>
      <c r="G67" s="160">
        <f t="shared" si="1"/>
        <v>0</v>
      </c>
      <c r="H67"/>
    </row>
    <row r="68" spans="1:8" ht="15.75" customHeight="1" x14ac:dyDescent="0.3">
      <c r="B68" s="173"/>
      <c r="C68" s="86"/>
      <c r="D68" s="218"/>
      <c r="E68" s="166"/>
      <c r="F68" s="164"/>
      <c r="G68" s="160">
        <f t="shared" si="1"/>
        <v>0</v>
      </c>
      <c r="H68"/>
    </row>
    <row r="69" spans="1:8" ht="15.75" customHeight="1" x14ac:dyDescent="0.3">
      <c r="B69" s="173"/>
      <c r="C69" s="86"/>
      <c r="D69" s="218"/>
      <c r="E69" s="166"/>
      <c r="F69" s="164"/>
      <c r="G69" s="160">
        <f t="shared" ref="G69:G76" si="2">IF($A$33=1,$F69*$E69,0)</f>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5"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ref="E136:E142" si="6">IF($A$119=1,$D136*50,0)</f>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390"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389" priority="9" stopIfTrue="1">
      <formula>$A$16=0</formula>
    </cfRule>
  </conditionalFormatting>
  <conditionalFormatting sqref="B29:C29">
    <cfRule type="expression" dxfId="388" priority="24">
      <formula>LEFT($C$29,3)="Let"</formula>
    </cfRule>
  </conditionalFormatting>
  <conditionalFormatting sqref="B33:C33 B36:G77">
    <cfRule type="expression" dxfId="387" priority="19">
      <formula>$A$33="nvt"</formula>
    </cfRule>
  </conditionalFormatting>
  <conditionalFormatting sqref="B80:C80 B83:G99">
    <cfRule type="expression" dxfId="386" priority="20">
      <formula>$A$80="nvt"</formula>
    </cfRule>
  </conditionalFormatting>
  <conditionalFormatting sqref="B119:C119 B122:E143">
    <cfRule type="expression" dxfId="385" priority="17">
      <formula>$A$119="nvt"</formula>
    </cfRule>
  </conditionalFormatting>
  <conditionalFormatting sqref="B146:C146 B149:E160">
    <cfRule type="expression" dxfId="384" priority="5">
      <formula>$A$146="nvt"</formula>
    </cfRule>
  </conditionalFormatting>
  <conditionalFormatting sqref="B163:C163">
    <cfRule type="expression" dxfId="383" priority="16">
      <formula>$A$163="nvt"</formula>
    </cfRule>
  </conditionalFormatting>
  <conditionalFormatting sqref="B179:C179">
    <cfRule type="expression" dxfId="382" priority="15">
      <formula>$A$179="nvt"</formula>
    </cfRule>
  </conditionalFormatting>
  <conditionalFormatting sqref="B203:C203">
    <cfRule type="expression" dxfId="381" priority="14">
      <formula>$A$203="nvt"</formula>
    </cfRule>
  </conditionalFormatting>
  <conditionalFormatting sqref="B17:D26">
    <cfRule type="expression" dxfId="380" priority="22">
      <formula>$A17=0</formula>
    </cfRule>
  </conditionalFormatting>
  <conditionalFormatting sqref="B102:D102 B105:C116">
    <cfRule type="expression" dxfId="379" priority="18">
      <formula>$A$102="nvt"</formula>
    </cfRule>
  </conditionalFormatting>
  <conditionalFormatting sqref="B241:D241 B244:C255">
    <cfRule type="expression" dxfId="378" priority="12">
      <formula>$A$241="nvt"</formula>
    </cfRule>
  </conditionalFormatting>
  <conditionalFormatting sqref="B221:F238 B218:C218">
    <cfRule type="expression" dxfId="377" priority="13">
      <formula>$A$218="nvt"</formula>
    </cfRule>
  </conditionalFormatting>
  <conditionalFormatting sqref="B166:I176">
    <cfRule type="expression" dxfId="376" priority="10">
      <formula>$A$163="nvt"</formula>
    </cfRule>
  </conditionalFormatting>
  <conditionalFormatting sqref="B182:I200">
    <cfRule type="expression" dxfId="375" priority="8">
      <formula>$A$179="nvt"</formula>
    </cfRule>
  </conditionalFormatting>
  <conditionalFormatting sqref="B206:I215">
    <cfRule type="expression" dxfId="374" priority="23">
      <formula>$A$203="nvt"</formula>
    </cfRule>
  </conditionalFormatting>
  <conditionalFormatting sqref="C275">
    <cfRule type="cellIs" dxfId="373" priority="21" operator="notEqual">
      <formula>"JA"</formula>
    </cfRule>
  </conditionalFormatting>
  <conditionalFormatting sqref="D271">
    <cfRule type="expression" dxfId="372" priority="11">
      <formula>C275&lt;&gt;"JA"</formula>
    </cfRule>
  </conditionalFormatting>
  <conditionalFormatting sqref="G221:G238">
    <cfRule type="expression" dxfId="371" priority="4">
      <formula>$A$218="nvt"</formula>
    </cfRule>
  </conditionalFormatting>
  <conditionalFormatting sqref="H221:I237">
    <cfRule type="expression" dxfId="370" priority="2">
      <formula>$A$179="nvt"</formula>
    </cfRule>
  </conditionalFormatting>
  <conditionalFormatting sqref="H238:I238">
    <cfRule type="expression" dxfId="369" priority="3">
      <formula>$A$218="nvt"</formula>
    </cfRule>
  </conditionalFormatting>
  <conditionalFormatting sqref="I221:J237">
    <cfRule type="expression" dxfId="368" priority="1" stopIfTrue="1">
      <formula>$A$16=0</formula>
    </cfRule>
  </conditionalFormatting>
  <dataValidations count="4">
    <dataValidation type="list" allowBlank="1" showInputMessage="1" showErrorMessage="1" sqref="B222:B237 B37:B76 B183:B199 B167:B175 B84:B98 B207:B214 B150:B159 B123:B142" xr:uid="{60443EB5-1A7D-454C-8FB2-737C9ED07AED}">
      <formula1>K_Werkpakket</formula1>
    </dataValidation>
    <dataValidation type="list" allowBlank="1" showInputMessage="1" showErrorMessage="1" sqref="C6" xr:uid="{3D0323D0-434E-4AA8-9771-3CD43F90A4BD}">
      <formula1>K_Type</formula1>
    </dataValidation>
    <dataValidation type="list" allowBlank="1" showInputMessage="1" showErrorMessage="1" sqref="C7" xr:uid="{B2BD2996-2F05-4951-A95F-220BCC45DF69}">
      <formula1>K_Omvang</formula1>
    </dataValidation>
    <dataValidation type="list" allowBlank="1" showInputMessage="1" showErrorMessage="1" sqref="C202" xr:uid="{13A47F14-8C45-4439-AFDF-87B9B0B31B44}">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C131-2B06-4912-88EF-2EB2CA99BE2D}">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170</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4"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si="1"/>
        <v>0</v>
      </c>
      <c r="H64"/>
    </row>
    <row r="65" spans="1:8" ht="15.75" customHeight="1" x14ac:dyDescent="0.3">
      <c r="B65" s="173"/>
      <c r="C65" s="86"/>
      <c r="D65" s="218"/>
      <c r="E65" s="166"/>
      <c r="F65" s="164"/>
      <c r="G65" s="160">
        <f t="shared" ref="G65:G76" si="2">IF($A$33=1,$F65*$E65,0)</f>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6"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si="5"/>
        <v>0</v>
      </c>
      <c r="F136" s="1"/>
      <c r="G136" s="7"/>
      <c r="H136" s="8"/>
    </row>
    <row r="137" spans="2:9" ht="15.75" customHeight="1" x14ac:dyDescent="0.3">
      <c r="B137" s="225"/>
      <c r="C137" s="186"/>
      <c r="D137" s="164"/>
      <c r="E137" s="131">
        <f t="shared" ref="E137:E142" si="6">IF($A$119=1,$D137*50,0)</f>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367"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366" priority="9" stopIfTrue="1">
      <formula>$A$16=0</formula>
    </cfRule>
  </conditionalFormatting>
  <conditionalFormatting sqref="B29:C29">
    <cfRule type="expression" dxfId="365" priority="24">
      <formula>LEFT($C$29,3)="Let"</formula>
    </cfRule>
  </conditionalFormatting>
  <conditionalFormatting sqref="B33:C33 B36:G77">
    <cfRule type="expression" dxfId="364" priority="19">
      <formula>$A$33="nvt"</formula>
    </cfRule>
  </conditionalFormatting>
  <conditionalFormatting sqref="B80:C80 B83:G99">
    <cfRule type="expression" dxfId="363" priority="20">
      <formula>$A$80="nvt"</formula>
    </cfRule>
  </conditionalFormatting>
  <conditionalFormatting sqref="B119:C119 B122:E143">
    <cfRule type="expression" dxfId="362" priority="17">
      <formula>$A$119="nvt"</formula>
    </cfRule>
  </conditionalFormatting>
  <conditionalFormatting sqref="B146:C146 B149:E160">
    <cfRule type="expression" dxfId="361" priority="5">
      <formula>$A$146="nvt"</formula>
    </cfRule>
  </conditionalFormatting>
  <conditionalFormatting sqref="B163:C163">
    <cfRule type="expression" dxfId="360" priority="16">
      <formula>$A$163="nvt"</formula>
    </cfRule>
  </conditionalFormatting>
  <conditionalFormatting sqref="B179:C179">
    <cfRule type="expression" dxfId="359" priority="15">
      <formula>$A$179="nvt"</formula>
    </cfRule>
  </conditionalFormatting>
  <conditionalFormatting sqref="B203:C203">
    <cfRule type="expression" dxfId="358" priority="14">
      <formula>$A$203="nvt"</formula>
    </cfRule>
  </conditionalFormatting>
  <conditionalFormatting sqref="B17:D26">
    <cfRule type="expression" dxfId="357" priority="22">
      <formula>$A17=0</formula>
    </cfRule>
  </conditionalFormatting>
  <conditionalFormatting sqref="B102:D102 B105:C116">
    <cfRule type="expression" dxfId="356" priority="18">
      <formula>$A$102="nvt"</formula>
    </cfRule>
  </conditionalFormatting>
  <conditionalFormatting sqref="B241:D241 B244:C255">
    <cfRule type="expression" dxfId="355" priority="12">
      <formula>$A$241="nvt"</formula>
    </cfRule>
  </conditionalFormatting>
  <conditionalFormatting sqref="B221:F238 B218:C218">
    <cfRule type="expression" dxfId="354" priority="13">
      <formula>$A$218="nvt"</formula>
    </cfRule>
  </conditionalFormatting>
  <conditionalFormatting sqref="B166:I176">
    <cfRule type="expression" dxfId="353" priority="10">
      <formula>$A$163="nvt"</formula>
    </cfRule>
  </conditionalFormatting>
  <conditionalFormatting sqref="B182:I200">
    <cfRule type="expression" dxfId="352" priority="8">
      <formula>$A$179="nvt"</formula>
    </cfRule>
  </conditionalFormatting>
  <conditionalFormatting sqref="B206:I215">
    <cfRule type="expression" dxfId="351" priority="23">
      <formula>$A$203="nvt"</formula>
    </cfRule>
  </conditionalFormatting>
  <conditionalFormatting sqref="C275">
    <cfRule type="cellIs" dxfId="350" priority="21" operator="notEqual">
      <formula>"JA"</formula>
    </cfRule>
  </conditionalFormatting>
  <conditionalFormatting sqref="D271">
    <cfRule type="expression" dxfId="349" priority="11">
      <formula>C275&lt;&gt;"JA"</formula>
    </cfRule>
  </conditionalFormatting>
  <conditionalFormatting sqref="G221:G238">
    <cfRule type="expression" dxfId="348" priority="4">
      <formula>$A$218="nvt"</formula>
    </cfRule>
  </conditionalFormatting>
  <conditionalFormatting sqref="H221:I237">
    <cfRule type="expression" dxfId="347" priority="2">
      <formula>$A$179="nvt"</formula>
    </cfRule>
  </conditionalFormatting>
  <conditionalFormatting sqref="H238:I238">
    <cfRule type="expression" dxfId="346" priority="3">
      <formula>$A$218="nvt"</formula>
    </cfRule>
  </conditionalFormatting>
  <conditionalFormatting sqref="I221:J237">
    <cfRule type="expression" dxfId="345" priority="1" stopIfTrue="1">
      <formula>$A$16=0</formula>
    </cfRule>
  </conditionalFormatting>
  <dataValidations count="4">
    <dataValidation type="list" allowBlank="1" showInputMessage="1" showErrorMessage="1" sqref="C202" xr:uid="{CA9CE855-87B4-4231-8F3B-60062C16F5F4}">
      <formula1>#REF!</formula1>
    </dataValidation>
    <dataValidation type="list" allowBlank="1" showInputMessage="1" showErrorMessage="1" sqref="C7" xr:uid="{40320503-3DBF-476F-909C-E7E115116F5B}">
      <formula1>K_Omvang</formula1>
    </dataValidation>
    <dataValidation type="list" allowBlank="1" showInputMessage="1" showErrorMessage="1" sqref="C6" xr:uid="{6ACFE62D-CEC3-48C8-8F68-D418F496A0CA}">
      <formula1>K_Type</formula1>
    </dataValidation>
    <dataValidation type="list" allowBlank="1" showInputMessage="1" showErrorMessage="1" sqref="B222:B237 B37:B76 B183:B199 B167:B175 B84:B98 B207:B214 B150:B159 B123:B142" xr:uid="{74AAA762-799C-4577-A4AC-70064C08C33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c2029dec-8b0d-4d68-80c4-6be424f3e982" ContentTypeId="0x0101009E8CEED16802CC4F8ED1342A0056B68501" PreviousValue="false" LastSyncTimeStamp="2016-11-14T12:38:45.107Z"/>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488529-b61a-446c-bc3c-940c1e2fbf47" xsi:nil="true"/>
    <jdeaeee2a27a4227857fe6174fcbfe79 xmlns="53488529-b61a-446c-bc3c-940c1e2fbf47">
      <Terms xmlns="http://schemas.microsoft.com/office/infopath/2007/PartnerControls"/>
    </jdeaeee2a27a4227857fe6174fcbfe79>
    <j53259277a43494f82918618caf93461 xmlns="53488529-b61a-446c-bc3c-940c1e2fbf47">
      <Terms xmlns="http://schemas.microsoft.com/office/infopath/2007/PartnerControls"/>
    </j53259277a43494f82918618caf93461>
    <j9b3dc42da334a629bf168d90113e40a xmlns="53488529-b61a-446c-bc3c-940c1e2fbf47">
      <Terms xmlns="http://schemas.microsoft.com/office/infopath/2007/PartnerControls"/>
    </j9b3dc42da334a629bf168d90113e40a>
    <k0689abb9d694bdeabb80b21188484db xmlns="53488529-b61a-446c-bc3c-940c1e2fbf47">
      <Terms xmlns="http://schemas.microsoft.com/office/infopath/2007/PartnerControls"/>
    </k0689abb9d694bdeabb80b21188484db>
  </documentManagement>
</p:properties>
</file>

<file path=customXml/item4.xml><?xml version="1.0" encoding="utf-8"?>
<ct:contentTypeSchema xmlns:ct="http://schemas.microsoft.com/office/2006/metadata/contentType" xmlns:ma="http://schemas.microsoft.com/office/2006/metadata/properties/metaAttributes" ct:_="" ma:_="" ma:contentTypeName="Subsidiedocument" ma:contentTypeID="0x0101009E8CEED16802CC4F8ED1342A0056B68501001044DCEE1DA295459EA36F8EA1A67F24" ma:contentTypeVersion="0" ma:contentTypeDescription="" ma:contentTypeScope="" ma:versionID="7ecbcc96b143dcc24a202c9fcaf509e8">
  <xsd:schema xmlns:xsd="http://www.w3.org/2001/XMLSchema" xmlns:xs="http://www.w3.org/2001/XMLSchema" xmlns:p="http://schemas.microsoft.com/office/2006/metadata/properties" xmlns:ns2="53488529-b61a-446c-bc3c-940c1e2fbf47" targetNamespace="http://schemas.microsoft.com/office/2006/metadata/properties" ma:root="true" ma:fieldsID="b355480c6c08dc3d516acfd3d14cc1aa" ns2:_="">
    <xsd:import namespace="53488529-b61a-446c-bc3c-940c1e2fbf47"/>
    <xsd:element name="properties">
      <xsd:complexType>
        <xsd:sequence>
          <xsd:element name="documentManagement">
            <xsd:complexType>
              <xsd:all>
                <xsd:element ref="ns2:TaxCatchAll" minOccurs="0"/>
                <xsd:element ref="ns2:TaxCatchAllLabel" minOccurs="0"/>
                <xsd:element ref="ns2:jdeaeee2a27a4227857fe6174fcbfe79" minOccurs="0"/>
                <xsd:element ref="ns2:j53259277a43494f82918618caf93461" minOccurs="0"/>
                <xsd:element ref="ns2:j9b3dc42da334a629bf168d90113e40a" minOccurs="0"/>
                <xsd:element ref="ns2:k0689abb9d694bdeabb80b21188484d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88529-b61a-446c-bc3c-940c1e2fbf4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a727c27-d40e-4e14-bf34-e5092ca84208}" ma:internalName="TaxCatchAll" ma:showField="CatchAllData"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a727c27-d40e-4e14-bf34-e5092ca84208}" ma:internalName="TaxCatchAllLabel" ma:readOnly="true" ma:showField="CatchAllDataLabel"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jdeaeee2a27a4227857fe6174fcbfe79" ma:index="10" nillable="true" ma:taxonomy="true" ma:internalName="jdeaeee2a27a4227857fe6174fcbfe79" ma:taxonomyFieldName="Organisatie" ma:displayName="Onderdeel" ma:default="" ma:fieldId="{3deaeee2-a27a-4227-857f-e6174fcbfe79}" ma:sspId="c2029dec-8b0d-4d68-80c4-6be424f3e982" ma:termSetId="806b8c66-6cc3-438a-93f3-9fca5b08b348" ma:anchorId="4a409150-8793-4839-83e4-0f0e867afbad" ma:open="false" ma:isKeyword="false">
      <xsd:complexType>
        <xsd:sequence>
          <xsd:element ref="pc:Terms" minOccurs="0" maxOccurs="1"/>
        </xsd:sequence>
      </xsd:complexType>
    </xsd:element>
    <xsd:element name="j53259277a43494f82918618caf93461" ma:index="12" nillable="true" ma:taxonomy="true" ma:internalName="j53259277a43494f82918618caf93461" ma:taxonomyFieldName="Documenttype" ma:displayName="Documenttype" ma:default="" ma:fieldId="{35325927-7a43-494f-8291-8618caf93461}" ma:sspId="c2029dec-8b0d-4d68-80c4-6be424f3e982" ma:termSetId="bc34b189-e780-4b5a-b058-2a4c4e6fedd2" ma:anchorId="525bb721-7e3f-4326-bab9-66b61a94adcc" ma:open="false" ma:isKeyword="false">
      <xsd:complexType>
        <xsd:sequence>
          <xsd:element ref="pc:Terms" minOccurs="0" maxOccurs="1"/>
        </xsd:sequence>
      </xsd:complexType>
    </xsd:element>
    <xsd:element name="j9b3dc42da334a629bf168d90113e40a" ma:index="14" nillable="true" ma:taxonomy="true" ma:internalName="j9b3dc42da334a629bf168d90113e40a" ma:taxonomyFieldName="Subsidieregeling" ma:displayName="Subsidieregeling" ma:default="" ma:fieldId="{39b3dc42-da33-4a62-9bf1-68d90113e40a}" ma:taxonomyMulti="true" ma:sspId="c2029dec-8b0d-4d68-80c4-6be424f3e982" ma:termSetId="ba68c7eb-e3ec-4122-99c1-9480183fa4a1" ma:anchorId="8f06a0c4-2752-48b7-8eb5-6a318e1eab26" ma:open="false" ma:isKeyword="false">
      <xsd:complexType>
        <xsd:sequence>
          <xsd:element ref="pc:Terms" minOccurs="0" maxOccurs="1"/>
        </xsd:sequence>
      </xsd:complexType>
    </xsd:element>
    <xsd:element name="k0689abb9d694bdeabb80b21188484db" ma:index="16" nillable="true" ma:taxonomy="true" ma:internalName="k0689abb9d694bdeabb80b21188484db" ma:taxonomyFieldName="Regelingtype" ma:displayName="Regelingtype" ma:default="" ma:fieldId="{40689abb-9d69-4bde-abb8-0b21188484db}" ma:sspId="c2029dec-8b0d-4d68-80c4-6be424f3e982" ma:termSetId="ba68c7eb-e3ec-4122-99c1-9480183fa4a1" ma:anchorId="2c5b4347-29a6-487d-be0f-28a46399f45a"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F9F9A8-F9CD-45D7-AAFE-34B7F5CC84B4}">
  <ds:schemaRefs>
    <ds:schemaRef ds:uri="Microsoft.SharePoint.Taxonomy.ContentTypeSync"/>
  </ds:schemaRefs>
</ds:datastoreItem>
</file>

<file path=customXml/itemProps2.xml><?xml version="1.0" encoding="utf-8"?>
<ds:datastoreItem xmlns:ds="http://schemas.openxmlformats.org/officeDocument/2006/customXml" ds:itemID="{274C2813-E8B0-4EC9-B47B-13333E18D6E5}">
  <ds:schemaRefs>
    <ds:schemaRef ds:uri="http://schemas.microsoft.com/sharepoint/v3/contenttype/forms"/>
  </ds:schemaRefs>
</ds:datastoreItem>
</file>

<file path=customXml/itemProps3.xml><?xml version="1.0" encoding="utf-8"?>
<ds:datastoreItem xmlns:ds="http://schemas.openxmlformats.org/officeDocument/2006/customXml" ds:itemID="{3F354C99-4169-41D6-8A7B-55C00C50726F}">
  <ds:schemaRefs>
    <ds:schemaRef ds:uri="http://schemas.microsoft.com/office/2006/metadata/properties"/>
    <ds:schemaRef ds:uri="http://schemas.microsoft.com/office/infopath/2007/PartnerControls"/>
    <ds:schemaRef ds:uri="53488529-b61a-446c-bc3c-940c1e2fbf47"/>
  </ds:schemaRefs>
</ds:datastoreItem>
</file>

<file path=customXml/itemProps4.xml><?xml version="1.0" encoding="utf-8"?>
<ds:datastoreItem xmlns:ds="http://schemas.openxmlformats.org/officeDocument/2006/customXml" ds:itemID="{38295C2D-6855-46AD-9800-CAF372379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488529-b61a-446c-bc3c-940c1e2fb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25</vt:i4>
      </vt:variant>
      <vt:variant>
        <vt:lpstr>Benoemde bereiken</vt:lpstr>
      </vt:variant>
      <vt:variant>
        <vt:i4>123</vt:i4>
      </vt:variant>
    </vt:vector>
  </HeadingPairs>
  <TitlesOfParts>
    <vt:vector size="148" baseType="lpstr">
      <vt:lpstr>Instructie</vt:lpstr>
      <vt:lpstr>Projectinformatie</vt:lpstr>
      <vt:lpstr>Totale begroting</vt:lpstr>
      <vt:lpstr>Totale financiering</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Panjer</dc:creator>
  <cp:lastModifiedBy>Ruben Ketelaar | SNN</cp:lastModifiedBy>
  <cp:lastPrinted>2022-04-22T09:04:56Z</cp:lastPrinted>
  <dcterms:created xsi:type="dcterms:W3CDTF">2022-02-11T09:50:58Z</dcterms:created>
  <dcterms:modified xsi:type="dcterms:W3CDTF">2025-10-01T08:52:14Z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0x0101009E8CEED16802CC4F8ED1342A0056B68501001044DCEE1DA295459EA36F8EA1A67F24</vt:lpwstr>
  </property>
  <property fmtid="{D5CDD505-2E9C-101B-9397-08002B2CF9AE}" pid="3" name="Subsidieregeling">
    <vt:lpwstr/>
  </property>
  <property fmtid="{D5CDD505-2E9C-101B-9397-08002B2CF9AE}" pid="4" name="Organisatie">
    <vt:lpwstr/>
  </property>
  <property fmtid="{D5CDD505-2E9C-101B-9397-08002B2CF9AE}" pid="5" name="Regelingtype">
    <vt:lpwstr/>
  </property>
  <property fmtid="{D5CDD505-2E9C-101B-9397-08002B2CF9AE}" pid="6" name="MediaServiceImageTags">
    <vt:lpwstr/>
  </property>
  <property fmtid="{D5CDD505-2E9C-101B-9397-08002B2CF9AE}" pid="7" name="lcf76f155ced4ddcb4097134ff3c332f">
    <vt:lpwstr/>
  </property>
  <property fmtid="{D5CDD505-2E9C-101B-9397-08002B2CF9AE}" pid="8" name="Documenttype">
    <vt:lpwstr/>
  </property>
</Properties>
</file>