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15.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5.xml" ContentType="application/vnd.openxmlformats-officedocument.spreadsheetml.workshee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
    </mc:Choice>
  </mc:AlternateContent>
  <xr:revisionPtr revIDLastSave="0" documentId="8_{472A6EEE-4E3C-495E-B62A-B84D773B6E7E}" xr6:coauthVersionLast="47" xr6:coauthVersionMax="47" xr10:uidLastSave="{00000000-0000-0000-0000-000000000000}"/>
  <bookViews>
    <workbookView xWindow="-120" yWindow="-120" windowWidth="29040" windowHeight="1572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17" i="1"/>
  <c r="A18" i="1"/>
  <c r="A19" i="1"/>
  <c r="A20" i="1"/>
  <c r="A21" i="1"/>
  <c r="A22" i="1"/>
  <c r="A23" i="1"/>
  <c r="A24" i="1"/>
  <c r="A25" i="1"/>
  <c r="A26" i="1"/>
  <c r="A33" i="1"/>
  <c r="G37" i="1"/>
  <c r="G38" i="1"/>
  <c r="G39" i="1"/>
  <c r="G40" i="1"/>
  <c r="G41" i="1"/>
  <c r="G42" i="1"/>
  <c r="G43" i="1"/>
  <c r="G44" i="1"/>
  <c r="G45" i="1"/>
  <c r="G46" i="1"/>
  <c r="G47" i="1"/>
  <c r="G48" i="1"/>
  <c r="G49" i="1"/>
  <c r="G50" i="1"/>
  <c r="G51" i="1"/>
  <c r="D22" i="10"/>
  <c r="A16" i="36"/>
  <c r="A17" i="36"/>
  <c r="A18" i="36"/>
  <c r="A19" i="36"/>
  <c r="A20" i="36"/>
  <c r="A21" i="36"/>
  <c r="A22" i="36"/>
  <c r="A23" i="36"/>
  <c r="A33" i="36"/>
  <c r="G37" i="36"/>
  <c r="G38" i="36"/>
  <c r="G39" i="36"/>
  <c r="G40" i="36"/>
  <c r="G41" i="36"/>
  <c r="G42" i="36"/>
  <c r="G43" i="36"/>
  <c r="G44" i="36"/>
  <c r="G45" i="36"/>
  <c r="G46" i="36"/>
  <c r="G47" i="36"/>
  <c r="G48" i="36"/>
  <c r="G49" i="36"/>
  <c r="G50" i="36"/>
  <c r="G51" i="36"/>
  <c r="E22" i="10"/>
  <c r="A16" i="37"/>
  <c r="A17" i="37"/>
  <c r="A18" i="37"/>
  <c r="A19" i="37"/>
  <c r="A20" i="37"/>
  <c r="A21" i="37"/>
  <c r="A22" i="37"/>
  <c r="A23" i="37"/>
  <c r="A33" i="37"/>
  <c r="G37" i="37"/>
  <c r="G38" i="37"/>
  <c r="G39" i="37"/>
  <c r="G40" i="37"/>
  <c r="G41" i="37"/>
  <c r="G42" i="37"/>
  <c r="G43" i="37"/>
  <c r="G44" i="37"/>
  <c r="G45" i="37"/>
  <c r="G46" i="37"/>
  <c r="G47" i="37"/>
  <c r="G48" i="37"/>
  <c r="G49" i="37"/>
  <c r="G50" i="37"/>
  <c r="G51" i="37"/>
  <c r="F22" i="10"/>
  <c r="A22" i="10"/>
  <c r="C22" i="10"/>
  <c r="L15" i="10"/>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c r="A26" i="54"/>
  <c r="F25" i="54"/>
  <c r="H25" i="54"/>
  <c r="B25" i="54"/>
  <c r="B183" i="54"/>
  <c r="A25" i="54"/>
  <c r="F24" i="54"/>
  <c r="H24" i="54"/>
  <c r="B24" i="54"/>
  <c r="B168" i="54"/>
  <c r="A24" i="54"/>
  <c r="F23" i="54"/>
  <c r="H23" i="54"/>
  <c r="B23" i="54"/>
  <c r="A23" i="54"/>
  <c r="H22" i="54"/>
  <c r="F22" i="54"/>
  <c r="B22" i="54"/>
  <c r="B128" i="54"/>
  <c r="A22" i="54"/>
  <c r="H21" i="54"/>
  <c r="F21" i="54"/>
  <c r="B21" i="54"/>
  <c r="B111" i="54"/>
  <c r="A21" i="54"/>
  <c r="F20" i="54"/>
  <c r="H20" i="54"/>
  <c r="B20" i="54"/>
  <c r="A20" i="54"/>
  <c r="H19" i="54"/>
  <c r="F19" i="54"/>
  <c r="B19" i="54"/>
  <c r="B77" i="54"/>
  <c r="A19" i="54"/>
  <c r="B18" i="54"/>
  <c r="B55" i="54"/>
  <c r="A18" i="54"/>
  <c r="B17" i="54"/>
  <c r="B33" i="54"/>
  <c r="A17" i="54"/>
  <c r="A16" i="54"/>
  <c r="A206" i="54"/>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c r="A26" i="53"/>
  <c r="F25" i="53"/>
  <c r="H25" i="53"/>
  <c r="B25" i="53"/>
  <c r="B183" i="53"/>
  <c r="A25" i="53"/>
  <c r="H24" i="53"/>
  <c r="F24" i="53"/>
  <c r="B24" i="53"/>
  <c r="B168" i="53"/>
  <c r="A24" i="53"/>
  <c r="F23" i="53"/>
  <c r="H23" i="53"/>
  <c r="B23" i="53"/>
  <c r="A23" i="53"/>
  <c r="F22" i="53"/>
  <c r="H22" i="53"/>
  <c r="B22" i="53"/>
  <c r="B128" i="53"/>
  <c r="A22" i="53"/>
  <c r="D22" i="53"/>
  <c r="F21" i="53"/>
  <c r="H21" i="53"/>
  <c r="B21" i="53"/>
  <c r="B111" i="53"/>
  <c r="A21" i="53"/>
  <c r="H20" i="53"/>
  <c r="F20" i="53"/>
  <c r="B20" i="53"/>
  <c r="A20" i="53"/>
  <c r="F19" i="53"/>
  <c r="H19" i="53"/>
  <c r="B19" i="53"/>
  <c r="B77" i="53"/>
  <c r="A19" i="53"/>
  <c r="B18" i="53"/>
  <c r="A18" i="53"/>
  <c r="B17" i="53"/>
  <c r="B33" i="53"/>
  <c r="A17" i="53"/>
  <c r="A16" i="53"/>
  <c r="A206" i="53"/>
  <c r="B11" i="53"/>
  <c r="C236" i="52"/>
  <c r="B219" i="52"/>
  <c r="B218" i="52"/>
  <c r="B217" i="52"/>
  <c r="B216" i="52"/>
  <c r="B215" i="52"/>
  <c r="B214" i="52"/>
  <c r="B213" i="52"/>
  <c r="B212" i="52"/>
  <c r="B144" i="52"/>
  <c r="B94" i="52"/>
  <c r="B90" i="52"/>
  <c r="B89" i="52"/>
  <c r="B88" i="52"/>
  <c r="B87" i="52"/>
  <c r="B86" i="52"/>
  <c r="B85" i="52"/>
  <c r="B84" i="52"/>
  <c r="B83" i="52"/>
  <c r="H26" i="52"/>
  <c r="F26" i="52"/>
  <c r="B26" i="52"/>
  <c r="B206" i="52"/>
  <c r="A26" i="52"/>
  <c r="F25" i="52"/>
  <c r="H25" i="52"/>
  <c r="B25" i="52"/>
  <c r="B183" i="52"/>
  <c r="A25" i="52"/>
  <c r="F24" i="52"/>
  <c r="H24" i="52"/>
  <c r="B24" i="52"/>
  <c r="B168" i="52"/>
  <c r="A24" i="52"/>
  <c r="F23" i="52"/>
  <c r="H23" i="52"/>
  <c r="B23" i="52"/>
  <c r="A23" i="52"/>
  <c r="F22" i="52"/>
  <c r="H22" i="52"/>
  <c r="B22" i="52"/>
  <c r="B128" i="52"/>
  <c r="A22" i="52"/>
  <c r="D22" i="52"/>
  <c r="H21" i="52"/>
  <c r="F21" i="52"/>
  <c r="B21" i="52"/>
  <c r="B111" i="52"/>
  <c r="A21" i="52"/>
  <c r="F20" i="52"/>
  <c r="H20" i="52"/>
  <c r="B20" i="52"/>
  <c r="A20" i="52"/>
  <c r="H19" i="52"/>
  <c r="F19" i="52"/>
  <c r="B19" i="52"/>
  <c r="B77" i="52"/>
  <c r="A19" i="52"/>
  <c r="B18" i="52"/>
  <c r="B55" i="52"/>
  <c r="A18" i="52"/>
  <c r="B17" i="52"/>
  <c r="B33" i="52"/>
  <c r="A17" i="52"/>
  <c r="A16" i="52"/>
  <c r="A206" i="52"/>
  <c r="B207" i="52"/>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c r="A26" i="51"/>
  <c r="F25" i="51"/>
  <c r="H25" i="51"/>
  <c r="B25" i="51"/>
  <c r="A25" i="51"/>
  <c r="H24" i="51"/>
  <c r="F24" i="51"/>
  <c r="B24" i="51"/>
  <c r="B168" i="51"/>
  <c r="A24" i="51"/>
  <c r="F23" i="51"/>
  <c r="H23" i="51"/>
  <c r="B23" i="51"/>
  <c r="A23" i="51"/>
  <c r="H22" i="51"/>
  <c r="F22" i="51"/>
  <c r="B22" i="51"/>
  <c r="A22" i="51"/>
  <c r="D22" i="51"/>
  <c r="F21" i="51"/>
  <c r="H21" i="51"/>
  <c r="B21" i="51"/>
  <c r="B111" i="51"/>
  <c r="A21" i="51"/>
  <c r="H20" i="51"/>
  <c r="F20" i="51"/>
  <c r="B20" i="51"/>
  <c r="A20" i="51"/>
  <c r="F19" i="51"/>
  <c r="H19" i="51"/>
  <c r="B19" i="51"/>
  <c r="B77" i="51"/>
  <c r="A19" i="51"/>
  <c r="B18" i="51"/>
  <c r="A18" i="51"/>
  <c r="B17" i="51"/>
  <c r="B33" i="51"/>
  <c r="A17" i="51"/>
  <c r="A16" i="51"/>
  <c r="A94" i="51"/>
  <c r="E106" i="51"/>
  <c r="B11" i="51"/>
  <c r="C236" i="50"/>
  <c r="B219" i="50"/>
  <c r="B218" i="50"/>
  <c r="B217" i="50"/>
  <c r="B216" i="50"/>
  <c r="B215" i="50"/>
  <c r="B214" i="50"/>
  <c r="B213" i="50"/>
  <c r="B212" i="50"/>
  <c r="B206" i="50"/>
  <c r="B183" i="50"/>
  <c r="B168" i="50"/>
  <c r="B144" i="50"/>
  <c r="B90" i="50"/>
  <c r="B89" i="50"/>
  <c r="B88" i="50"/>
  <c r="B87" i="50"/>
  <c r="B86" i="50"/>
  <c r="B85" i="50"/>
  <c r="B84" i="50"/>
  <c r="B83" i="50"/>
  <c r="F26" i="50"/>
  <c r="H26" i="50"/>
  <c r="B26" i="50"/>
  <c r="A26" i="50"/>
  <c r="F25" i="50"/>
  <c r="H25" i="50"/>
  <c r="B25" i="50"/>
  <c r="A25" i="50"/>
  <c r="H24" i="50"/>
  <c r="F24" i="50"/>
  <c r="B24" i="50"/>
  <c r="A24" i="50"/>
  <c r="F23" i="50"/>
  <c r="H23" i="50"/>
  <c r="B23" i="50"/>
  <c r="A23" i="50"/>
  <c r="F22" i="50"/>
  <c r="H22" i="50"/>
  <c r="B22" i="50"/>
  <c r="B128" i="50"/>
  <c r="A22" i="50"/>
  <c r="S19" i="10"/>
  <c r="F21" i="50"/>
  <c r="H21" i="50"/>
  <c r="B21" i="50"/>
  <c r="B111" i="50"/>
  <c r="A21" i="50"/>
  <c r="F20" i="50"/>
  <c r="H20" i="50"/>
  <c r="B20" i="50"/>
  <c r="B94" i="50"/>
  <c r="A20" i="50"/>
  <c r="H19" i="50"/>
  <c r="F19" i="50"/>
  <c r="B19" i="50"/>
  <c r="B77" i="50"/>
  <c r="A19" i="50"/>
  <c r="B18" i="50"/>
  <c r="B55" i="50"/>
  <c r="A18" i="50"/>
  <c r="B17" i="50"/>
  <c r="B33" i="50"/>
  <c r="A17" i="50"/>
  <c r="A16" i="50"/>
  <c r="A144" i="50"/>
  <c r="B11" i="50"/>
  <c r="C236" i="49"/>
  <c r="B219" i="49"/>
  <c r="B218" i="49"/>
  <c r="B217" i="49"/>
  <c r="B216" i="49"/>
  <c r="B215" i="49"/>
  <c r="B214" i="49"/>
  <c r="B213" i="49"/>
  <c r="B212" i="49"/>
  <c r="B128" i="49"/>
  <c r="B90" i="49"/>
  <c r="B89" i="49"/>
  <c r="B88" i="49"/>
  <c r="B87" i="49"/>
  <c r="B86" i="49"/>
  <c r="B85" i="49"/>
  <c r="B84" i="49"/>
  <c r="B83" i="49"/>
  <c r="H26" i="49"/>
  <c r="F26" i="49"/>
  <c r="B26" i="49"/>
  <c r="B206" i="49"/>
  <c r="A26" i="49"/>
  <c r="F25" i="49"/>
  <c r="H25" i="49"/>
  <c r="B25" i="49"/>
  <c r="B183" i="49"/>
  <c r="A25" i="49"/>
  <c r="F24" i="49"/>
  <c r="H24" i="49"/>
  <c r="B24" i="49"/>
  <c r="B168" i="49"/>
  <c r="A24" i="49"/>
  <c r="H23" i="49"/>
  <c r="F23" i="49"/>
  <c r="B23" i="49"/>
  <c r="B144" i="49"/>
  <c r="A23" i="49"/>
  <c r="H22" i="49"/>
  <c r="F22" i="49"/>
  <c r="B22" i="49"/>
  <c r="A22" i="49"/>
  <c r="R19" i="10"/>
  <c r="H21" i="49"/>
  <c r="F21" i="49"/>
  <c r="B21" i="49"/>
  <c r="B111" i="49"/>
  <c r="A21" i="49"/>
  <c r="F20" i="49"/>
  <c r="H20" i="49"/>
  <c r="B20" i="49"/>
  <c r="B94" i="49"/>
  <c r="A20" i="49"/>
  <c r="H19" i="49"/>
  <c r="F19" i="49"/>
  <c r="B19" i="49"/>
  <c r="B77" i="49"/>
  <c r="A19" i="49"/>
  <c r="B18" i="49"/>
  <c r="B55" i="49"/>
  <c r="A18" i="49"/>
  <c r="B17" i="49"/>
  <c r="B33" i="49"/>
  <c r="A17" i="49"/>
  <c r="A16" i="49"/>
  <c r="A168" i="49"/>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c r="A26" i="48"/>
  <c r="F25" i="48"/>
  <c r="H25" i="48"/>
  <c r="B25" i="48"/>
  <c r="B183" i="48"/>
  <c r="A25" i="48"/>
  <c r="F24" i="48"/>
  <c r="H24" i="48"/>
  <c r="B24" i="48"/>
  <c r="A24" i="48"/>
  <c r="H23" i="48"/>
  <c r="F23" i="48"/>
  <c r="B23" i="48"/>
  <c r="B144" i="48"/>
  <c r="A23" i="48"/>
  <c r="H22" i="48"/>
  <c r="F22" i="48"/>
  <c r="B22" i="48"/>
  <c r="A22" i="48"/>
  <c r="D22" i="48"/>
  <c r="H21" i="48"/>
  <c r="F21" i="48"/>
  <c r="B21" i="48"/>
  <c r="B111" i="48"/>
  <c r="A21" i="48"/>
  <c r="F20" i="48"/>
  <c r="H20" i="48"/>
  <c r="B20" i="48"/>
  <c r="A20" i="48"/>
  <c r="F19" i="48"/>
  <c r="H19" i="48"/>
  <c r="B19" i="48"/>
  <c r="B77" i="48"/>
  <c r="A19" i="48"/>
  <c r="B18" i="48"/>
  <c r="B55" i="48"/>
  <c r="A18" i="48"/>
  <c r="B17" i="48"/>
  <c r="A17" i="48"/>
  <c r="A16" i="48"/>
  <c r="A183" i="48"/>
  <c r="F189" i="48"/>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c r="B25" i="47"/>
  <c r="B183" i="47"/>
  <c r="A25" i="47"/>
  <c r="F24" i="47"/>
  <c r="H24" i="47"/>
  <c r="B24" i="47"/>
  <c r="B168" i="47"/>
  <c r="A24" i="47"/>
  <c r="F23" i="47"/>
  <c r="H23" i="47"/>
  <c r="B23" i="47"/>
  <c r="A23" i="47"/>
  <c r="H22" i="47"/>
  <c r="F22" i="47"/>
  <c r="B22" i="47"/>
  <c r="B128" i="47"/>
  <c r="A22" i="47"/>
  <c r="D22" i="47"/>
  <c r="F21" i="47"/>
  <c r="H21" i="47"/>
  <c r="B21" i="47"/>
  <c r="B111" i="47"/>
  <c r="A21" i="47"/>
  <c r="H20" i="47"/>
  <c r="F20" i="47"/>
  <c r="B20" i="47"/>
  <c r="B94" i="47"/>
  <c r="A20" i="47"/>
  <c r="H19" i="47"/>
  <c r="F19" i="47"/>
  <c r="B19" i="47"/>
  <c r="B77" i="47"/>
  <c r="A19" i="47"/>
  <c r="B18" i="47"/>
  <c r="B55" i="47"/>
  <c r="A18" i="47"/>
  <c r="B17" i="47"/>
  <c r="B33" i="47"/>
  <c r="A17" i="47"/>
  <c r="A16" i="47"/>
  <c r="A206" i="47"/>
  <c r="B207" i="47"/>
  <c r="B11" i="47"/>
  <c r="C236" i="46"/>
  <c r="B219" i="46"/>
  <c r="B218" i="46"/>
  <c r="B217" i="46"/>
  <c r="B216" i="46"/>
  <c r="B215" i="46"/>
  <c r="B214" i="46"/>
  <c r="B213" i="46"/>
  <c r="B212" i="46"/>
  <c r="B183" i="46"/>
  <c r="B144" i="46"/>
  <c r="B90" i="46"/>
  <c r="B89" i="46"/>
  <c r="B88" i="46"/>
  <c r="B87" i="46"/>
  <c r="B86" i="46"/>
  <c r="B85" i="46"/>
  <c r="B84" i="46"/>
  <c r="B83" i="46"/>
  <c r="B33" i="46"/>
  <c r="F26" i="46"/>
  <c r="H26" i="46"/>
  <c r="B26" i="46"/>
  <c r="B206" i="46"/>
  <c r="A26" i="46"/>
  <c r="F25" i="46"/>
  <c r="H25" i="46"/>
  <c r="B25" i="46"/>
  <c r="A25" i="46"/>
  <c r="F24" i="46"/>
  <c r="H24" i="46"/>
  <c r="B24" i="46"/>
  <c r="B168" i="46"/>
  <c r="A24" i="46"/>
  <c r="H23" i="46"/>
  <c r="F23" i="46"/>
  <c r="B23" i="46"/>
  <c r="A23" i="46"/>
  <c r="F22" i="46"/>
  <c r="H22" i="46"/>
  <c r="B22" i="46"/>
  <c r="B128" i="46"/>
  <c r="A22" i="46"/>
  <c r="D22" i="46"/>
  <c r="F21" i="46"/>
  <c r="H21" i="46"/>
  <c r="B21" i="46"/>
  <c r="B111" i="46"/>
  <c r="A21" i="46"/>
  <c r="F20" i="46"/>
  <c r="H20" i="46"/>
  <c r="B20" i="46"/>
  <c r="B94" i="46"/>
  <c r="A20" i="46"/>
  <c r="H19" i="46"/>
  <c r="F19" i="46"/>
  <c r="B19" i="46"/>
  <c r="B77" i="46"/>
  <c r="A19" i="46"/>
  <c r="B18" i="46"/>
  <c r="B55" i="46"/>
  <c r="A18" i="46"/>
  <c r="B17" i="46"/>
  <c r="A17" i="46"/>
  <c r="A16" i="46"/>
  <c r="A183" i="46"/>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c r="A26" i="45"/>
  <c r="H25" i="45"/>
  <c r="F25" i="45"/>
  <c r="B25" i="45"/>
  <c r="B183" i="45"/>
  <c r="A25" i="45"/>
  <c r="F24" i="45"/>
  <c r="H24" i="45"/>
  <c r="B24" i="45"/>
  <c r="B168" i="45"/>
  <c r="A24" i="45"/>
  <c r="F23" i="45"/>
  <c r="H23" i="45"/>
  <c r="B23" i="45"/>
  <c r="B144" i="45"/>
  <c r="A23" i="45"/>
  <c r="H22" i="45"/>
  <c r="F22" i="45"/>
  <c r="B22" i="45"/>
  <c r="A22" i="45"/>
  <c r="D22" i="45"/>
  <c r="H21" i="45"/>
  <c r="F21" i="45"/>
  <c r="B21" i="45"/>
  <c r="B111" i="45"/>
  <c r="A21" i="45"/>
  <c r="H20" i="45"/>
  <c r="F20" i="45"/>
  <c r="B20" i="45"/>
  <c r="A20" i="45"/>
  <c r="F19" i="45"/>
  <c r="H19" i="45"/>
  <c r="B19" i="45"/>
  <c r="A19" i="45"/>
  <c r="B18" i="45"/>
  <c r="B55" i="45"/>
  <c r="A18" i="45"/>
  <c r="B17" i="45"/>
  <c r="B33" i="45"/>
  <c r="A17" i="45"/>
  <c r="A16" i="45"/>
  <c r="A183" i="45"/>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c r="A26" i="44"/>
  <c r="F25" i="44"/>
  <c r="H25" i="44"/>
  <c r="B25" i="44"/>
  <c r="B183" i="44"/>
  <c r="A25" i="44"/>
  <c r="F24" i="44"/>
  <c r="H24" i="44"/>
  <c r="B24" i="44"/>
  <c r="B168" i="44"/>
  <c r="A24" i="44"/>
  <c r="F23" i="44"/>
  <c r="H23" i="44"/>
  <c r="B23" i="44"/>
  <c r="A23" i="44"/>
  <c r="H22" i="44"/>
  <c r="F22" i="44"/>
  <c r="B22" i="44"/>
  <c r="B128" i="44"/>
  <c r="A22" i="44"/>
  <c r="D22" i="44"/>
  <c r="H21" i="44"/>
  <c r="F21" i="44"/>
  <c r="B21" i="44"/>
  <c r="B111" i="44"/>
  <c r="A21" i="44"/>
  <c r="F20" i="44"/>
  <c r="H20" i="44"/>
  <c r="B20" i="44"/>
  <c r="A20" i="44"/>
  <c r="F19" i="44"/>
  <c r="H19" i="44"/>
  <c r="B19" i="44"/>
  <c r="B77" i="44"/>
  <c r="A19" i="44"/>
  <c r="B18" i="44"/>
  <c r="A18" i="44"/>
  <c r="B17" i="44"/>
  <c r="B33" i="44"/>
  <c r="A17" i="44"/>
  <c r="A16" i="44"/>
  <c r="A206" i="44"/>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c r="B26" i="43"/>
  <c r="B206" i="43"/>
  <c r="A26" i="43"/>
  <c r="F25" i="43"/>
  <c r="H25" i="43"/>
  <c r="B25" i="43"/>
  <c r="A25" i="43"/>
  <c r="H24" i="43"/>
  <c r="F24" i="43"/>
  <c r="B24" i="43"/>
  <c r="B168" i="43"/>
  <c r="A24" i="43"/>
  <c r="F23" i="43"/>
  <c r="H23" i="43"/>
  <c r="B23" i="43"/>
  <c r="A23" i="43"/>
  <c r="F22" i="43"/>
  <c r="H22" i="43"/>
  <c r="B22" i="43"/>
  <c r="B128" i="43"/>
  <c r="A22" i="43"/>
  <c r="I19" i="10"/>
  <c r="F21" i="43"/>
  <c r="H21" i="43"/>
  <c r="B21" i="43"/>
  <c r="B111" i="43"/>
  <c r="A21" i="43"/>
  <c r="F20" i="43"/>
  <c r="H20" i="43"/>
  <c r="B20" i="43"/>
  <c r="A20" i="43"/>
  <c r="F19" i="43"/>
  <c r="H19" i="43"/>
  <c r="B19" i="43"/>
  <c r="B77" i="43"/>
  <c r="A19" i="43"/>
  <c r="B18" i="43"/>
  <c r="A18" i="43"/>
  <c r="B17" i="43"/>
  <c r="A17" i="43"/>
  <c r="A16" i="43"/>
  <c r="A206" i="43"/>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c r="B26" i="42"/>
  <c r="B206" i="42"/>
  <c r="A26" i="42"/>
  <c r="F25" i="42"/>
  <c r="H25" i="42"/>
  <c r="B25" i="42"/>
  <c r="A25" i="42"/>
  <c r="H24" i="42"/>
  <c r="F24" i="42"/>
  <c r="B24" i="42"/>
  <c r="A24" i="42"/>
  <c r="F23" i="42"/>
  <c r="H23" i="42"/>
  <c r="B23" i="42"/>
  <c r="A23" i="42"/>
  <c r="F22" i="42"/>
  <c r="H22" i="42"/>
  <c r="B22" i="42"/>
  <c r="B128" i="42"/>
  <c r="A22" i="42"/>
  <c r="H19" i="10"/>
  <c r="F21" i="42"/>
  <c r="H21" i="42"/>
  <c r="B21" i="42"/>
  <c r="A21" i="42"/>
  <c r="H20" i="42"/>
  <c r="F20" i="42"/>
  <c r="B20" i="42"/>
  <c r="B94" i="42"/>
  <c r="A20" i="42"/>
  <c r="H19" i="42"/>
  <c r="F19" i="42"/>
  <c r="B19" i="42"/>
  <c r="B77" i="42"/>
  <c r="A19" i="42"/>
  <c r="B18" i="42"/>
  <c r="A18" i="42"/>
  <c r="B17" i="42"/>
  <c r="B33" i="42"/>
  <c r="A17" i="42"/>
  <c r="A16" i="42"/>
  <c r="A33" i="42"/>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c r="A26" i="41"/>
  <c r="F25" i="41"/>
  <c r="H25" i="41"/>
  <c r="B25" i="41"/>
  <c r="A25" i="41"/>
  <c r="F24" i="41"/>
  <c r="H24" i="41"/>
  <c r="B24" i="41"/>
  <c r="A24" i="41"/>
  <c r="F23" i="41"/>
  <c r="H23" i="41"/>
  <c r="B23" i="41"/>
  <c r="A23" i="41"/>
  <c r="H22" i="41"/>
  <c r="F22" i="41"/>
  <c r="B22" i="41"/>
  <c r="B128" i="41"/>
  <c r="A22" i="41"/>
  <c r="G19" i="10"/>
  <c r="H21" i="41"/>
  <c r="F21" i="41"/>
  <c r="B21" i="41"/>
  <c r="B111" i="41"/>
  <c r="A21" i="41"/>
  <c r="F20" i="41"/>
  <c r="H20" i="41"/>
  <c r="B20" i="41"/>
  <c r="B94" i="41"/>
  <c r="A20" i="41"/>
  <c r="F19" i="41"/>
  <c r="H19" i="41"/>
  <c r="B19" i="41"/>
  <c r="B77" i="41"/>
  <c r="A19" i="41"/>
  <c r="B18" i="41"/>
  <c r="B55" i="41"/>
  <c r="A18" i="41"/>
  <c r="B17" i="41"/>
  <c r="B33" i="41"/>
  <c r="A17" i="41"/>
  <c r="A16" i="41"/>
  <c r="A111" i="41"/>
  <c r="B11" i="41"/>
  <c r="C236" i="40"/>
  <c r="B219" i="40"/>
  <c r="B218" i="40"/>
  <c r="B217" i="40"/>
  <c r="B216" i="40"/>
  <c r="B215" i="40"/>
  <c r="B214" i="40"/>
  <c r="B213" i="40"/>
  <c r="B212" i="40"/>
  <c r="B94" i="40"/>
  <c r="B90" i="40"/>
  <c r="B89" i="40"/>
  <c r="B88" i="40"/>
  <c r="B87" i="40"/>
  <c r="B86" i="40"/>
  <c r="B85" i="40"/>
  <c r="B84" i="40"/>
  <c r="B83" i="40"/>
  <c r="H26" i="40"/>
  <c r="F26" i="40"/>
  <c r="B26" i="40"/>
  <c r="B206" i="40"/>
  <c r="A26" i="40"/>
  <c r="H25" i="40"/>
  <c r="F25" i="40"/>
  <c r="B25" i="40"/>
  <c r="B183" i="40"/>
  <c r="A25" i="40"/>
  <c r="F24" i="40"/>
  <c r="H24" i="40"/>
  <c r="B24" i="40"/>
  <c r="B168" i="40"/>
  <c r="A24" i="40"/>
  <c r="F23" i="40"/>
  <c r="H23" i="40"/>
  <c r="B23" i="40"/>
  <c r="B144" i="40"/>
  <c r="A23" i="40"/>
  <c r="H22" i="40"/>
  <c r="F22" i="40"/>
  <c r="B22" i="40"/>
  <c r="B128" i="40"/>
  <c r="A22" i="40"/>
  <c r="D22" i="40"/>
  <c r="H21" i="40"/>
  <c r="F21" i="40"/>
  <c r="B21" i="40"/>
  <c r="B111" i="40"/>
  <c r="A21" i="40"/>
  <c r="F20" i="40"/>
  <c r="H20" i="40"/>
  <c r="B20" i="40"/>
  <c r="A20" i="40"/>
  <c r="F19" i="40"/>
  <c r="H19" i="40"/>
  <c r="B19" i="40"/>
  <c r="B77" i="40"/>
  <c r="A19" i="40"/>
  <c r="B18" i="40"/>
  <c r="B55" i="40"/>
  <c r="A18" i="40"/>
  <c r="B17" i="40"/>
  <c r="B33" i="40"/>
  <c r="A17" i="40"/>
  <c r="A16" i="40"/>
  <c r="A206" i="40"/>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c r="B26" i="39"/>
  <c r="A26" i="39"/>
  <c r="F25" i="39"/>
  <c r="H25" i="39"/>
  <c r="B25" i="39"/>
  <c r="A25" i="39"/>
  <c r="F24" i="39"/>
  <c r="H24" i="39"/>
  <c r="B24" i="39"/>
  <c r="B168" i="39"/>
  <c r="A24" i="39"/>
  <c r="F23" i="39"/>
  <c r="H23" i="39"/>
  <c r="B23" i="39"/>
  <c r="A23" i="39"/>
  <c r="H22" i="39"/>
  <c r="F22" i="39"/>
  <c r="B22" i="39"/>
  <c r="A22" i="39"/>
  <c r="D22" i="39"/>
  <c r="H21" i="39"/>
  <c r="F21" i="39"/>
  <c r="B21" i="39"/>
  <c r="B111" i="39"/>
  <c r="A21" i="39"/>
  <c r="F20" i="39"/>
  <c r="H20" i="39"/>
  <c r="B20" i="39"/>
  <c r="A20" i="39"/>
  <c r="F19" i="39"/>
  <c r="H19" i="39"/>
  <c r="B19" i="39"/>
  <c r="B77" i="39"/>
  <c r="A19" i="39"/>
  <c r="B18" i="39"/>
  <c r="A18" i="39"/>
  <c r="B17" i="39"/>
  <c r="B33" i="39"/>
  <c r="A17" i="39"/>
  <c r="A16" i="39"/>
  <c r="A94" i="39"/>
  <c r="B11" i="39"/>
  <c r="C236" i="38"/>
  <c r="B219" i="38"/>
  <c r="B218" i="38"/>
  <c r="B217" i="38"/>
  <c r="B216" i="38"/>
  <c r="B215" i="38"/>
  <c r="B214" i="38"/>
  <c r="B213" i="38"/>
  <c r="B212" i="38"/>
  <c r="B144" i="38"/>
  <c r="B94" i="38"/>
  <c r="B90" i="38"/>
  <c r="B89" i="38"/>
  <c r="B88" i="38"/>
  <c r="B87" i="38"/>
  <c r="B86" i="38"/>
  <c r="B85" i="38"/>
  <c r="B84" i="38"/>
  <c r="B83" i="38"/>
  <c r="H26" i="38"/>
  <c r="F26" i="38"/>
  <c r="B26" i="38"/>
  <c r="B206" i="38"/>
  <c r="A26" i="38"/>
  <c r="F25" i="38"/>
  <c r="H25" i="38"/>
  <c r="B25" i="38"/>
  <c r="B183" i="38"/>
  <c r="A25" i="38"/>
  <c r="F24" i="38"/>
  <c r="H24" i="38"/>
  <c r="B24" i="38"/>
  <c r="B168" i="38"/>
  <c r="A24" i="38"/>
  <c r="F23" i="38"/>
  <c r="H23" i="38"/>
  <c r="B23" i="38"/>
  <c r="A23" i="38"/>
  <c r="H22" i="38"/>
  <c r="F22" i="38"/>
  <c r="B22" i="38"/>
  <c r="B128" i="38"/>
  <c r="A22" i="38"/>
  <c r="D22" i="38"/>
  <c r="H21" i="38"/>
  <c r="F21" i="38"/>
  <c r="B21" i="38"/>
  <c r="B111" i="38"/>
  <c r="A21" i="38"/>
  <c r="F20" i="38"/>
  <c r="H20" i="38"/>
  <c r="B20" i="38"/>
  <c r="A20" i="38"/>
  <c r="F19" i="38"/>
  <c r="H19" i="38"/>
  <c r="B19" i="38"/>
  <c r="B77" i="38"/>
  <c r="A19" i="38"/>
  <c r="B18" i="38"/>
  <c r="B55" i="38"/>
  <c r="A18" i="38"/>
  <c r="B17" i="38"/>
  <c r="B33" i="38"/>
  <c r="A17" i="38"/>
  <c r="A16" i="38"/>
  <c r="A206" i="38"/>
  <c r="B11" i="38"/>
  <c r="C236" i="37"/>
  <c r="B219" i="37"/>
  <c r="B218" i="37"/>
  <c r="B217" i="37"/>
  <c r="B216" i="37"/>
  <c r="B215" i="37"/>
  <c r="B214" i="37"/>
  <c r="B213" i="37"/>
  <c r="B212" i="37"/>
  <c r="B168" i="37"/>
  <c r="B90" i="37"/>
  <c r="B89" i="37"/>
  <c r="B88" i="37"/>
  <c r="B87" i="37"/>
  <c r="B86" i="37"/>
  <c r="B85" i="37"/>
  <c r="B84" i="37"/>
  <c r="B83" i="37"/>
  <c r="B33" i="37"/>
  <c r="F26" i="37"/>
  <c r="H26" i="37"/>
  <c r="B26" i="37"/>
  <c r="B206" i="37"/>
  <c r="A26" i="37"/>
  <c r="F25" i="37"/>
  <c r="H25" i="37"/>
  <c r="B25" i="37"/>
  <c r="B183" i="37"/>
  <c r="A25" i="37"/>
  <c r="F24" i="37"/>
  <c r="H24" i="37"/>
  <c r="B24" i="37"/>
  <c r="A24" i="37"/>
  <c r="H23" i="37"/>
  <c r="F23" i="37"/>
  <c r="B23" i="37"/>
  <c r="B144" i="37"/>
  <c r="H22" i="37"/>
  <c r="F22" i="37"/>
  <c r="B22" i="37"/>
  <c r="B128" i="37"/>
  <c r="D22" i="37"/>
  <c r="F21" i="37"/>
  <c r="H21" i="37"/>
  <c r="B21" i="37"/>
  <c r="B111" i="37"/>
  <c r="F20" i="37"/>
  <c r="H20" i="37"/>
  <c r="B20" i="37"/>
  <c r="B94" i="37"/>
  <c r="F19" i="37"/>
  <c r="H19" i="37"/>
  <c r="B19" i="37"/>
  <c r="B77" i="37"/>
  <c r="B18" i="37"/>
  <c r="B55" i="37"/>
  <c r="B17"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c r="B26" i="36"/>
  <c r="B206" i="36"/>
  <c r="A26" i="36"/>
  <c r="F25" i="36"/>
  <c r="H25" i="36"/>
  <c r="B25" i="36"/>
  <c r="B183" i="36"/>
  <c r="A25" i="36"/>
  <c r="H24" i="36"/>
  <c r="F24" i="36"/>
  <c r="B24" i="36"/>
  <c r="A24" i="36"/>
  <c r="F23" i="36"/>
  <c r="H23" i="36"/>
  <c r="B23" i="36"/>
  <c r="B144" i="36"/>
  <c r="F22" i="36"/>
  <c r="H22" i="36"/>
  <c r="B22" i="36"/>
  <c r="B128" i="36"/>
  <c r="F21" i="36"/>
  <c r="H21" i="36"/>
  <c r="B21" i="36"/>
  <c r="F20" i="36"/>
  <c r="H20" i="36"/>
  <c r="B20" i="36"/>
  <c r="B94" i="36"/>
  <c r="H19" i="36"/>
  <c r="F19" i="36"/>
  <c r="B19" i="36"/>
  <c r="B77" i="36"/>
  <c r="B18" i="36"/>
  <c r="B17" i="36"/>
  <c r="B33" i="36"/>
  <c r="A144" i="42"/>
  <c r="E157" i="42"/>
  <c r="A128" i="41"/>
  <c r="E140" i="41"/>
  <c r="A144" i="41"/>
  <c r="E160" i="41"/>
  <c r="A77" i="53"/>
  <c r="C83" i="53"/>
  <c r="B95" i="51"/>
  <c r="A55" i="43"/>
  <c r="G67" i="43"/>
  <c r="A94" i="48"/>
  <c r="E106" i="48"/>
  <c r="A94" i="46"/>
  <c r="E106" i="46"/>
  <c r="A55" i="42"/>
  <c r="G61" i="42"/>
  <c r="J19" i="10"/>
  <c r="A55" i="48"/>
  <c r="G72" i="48"/>
  <c r="A144" i="53"/>
  <c r="E154" i="53"/>
  <c r="A77" i="46"/>
  <c r="C87" i="46"/>
  <c r="A183" i="53"/>
  <c r="F192" i="53"/>
  <c r="A77" i="42"/>
  <c r="C83" i="42"/>
  <c r="A33" i="53"/>
  <c r="G43" i="53"/>
  <c r="A128" i="43"/>
  <c r="E135" i="43"/>
  <c r="A55" i="53"/>
  <c r="G67" i="53"/>
  <c r="A111" i="42"/>
  <c r="E121" i="42"/>
  <c r="A183" i="41"/>
  <c r="F198" i="41"/>
  <c r="A55" i="47"/>
  <c r="G72" i="47"/>
  <c r="A111" i="48"/>
  <c r="E122" i="48"/>
  <c r="A77" i="41"/>
  <c r="C86" i="41"/>
  <c r="A128" i="53"/>
  <c r="E135" i="53"/>
  <c r="D22" i="50"/>
  <c r="A128" i="39"/>
  <c r="E135" i="39"/>
  <c r="A128" i="48"/>
  <c r="B129" i="48"/>
  <c r="A144" i="44"/>
  <c r="E151" i="44"/>
  <c r="A33" i="48"/>
  <c r="G51" i="48"/>
  <c r="F202" i="48"/>
  <c r="A77" i="54"/>
  <c r="C84" i="54"/>
  <c r="K19" i="10"/>
  <c r="A128" i="46"/>
  <c r="E140" i="46"/>
  <c r="A183" i="47"/>
  <c r="F188" i="47"/>
  <c r="C212" i="47"/>
  <c r="A94" i="49"/>
  <c r="E102" i="49"/>
  <c r="A33" i="51"/>
  <c r="G39" i="51"/>
  <c r="F194" i="53"/>
  <c r="L19" i="10"/>
  <c r="A94" i="43"/>
  <c r="A183" i="43"/>
  <c r="A77" i="44"/>
  <c r="C86" i="44"/>
  <c r="A94" i="47"/>
  <c r="E104" i="47"/>
  <c r="A183" i="49"/>
  <c r="F188" i="49"/>
  <c r="A55" i="51"/>
  <c r="G60" i="51"/>
  <c r="A94" i="53"/>
  <c r="E98" i="53"/>
  <c r="A111" i="53"/>
  <c r="E118" i="53"/>
  <c r="M19" i="10"/>
  <c r="C213" i="47"/>
  <c r="A55" i="50"/>
  <c r="G70" i="50"/>
  <c r="N19" i="10"/>
  <c r="A55" i="52"/>
  <c r="B56" i="52"/>
  <c r="A33" i="54"/>
  <c r="B34" i="54"/>
  <c r="O19" i="10"/>
  <c r="A183" i="44"/>
  <c r="F200" i="44"/>
  <c r="C214" i="47"/>
  <c r="A111" i="50"/>
  <c r="E120" i="50"/>
  <c r="A111" i="54"/>
  <c r="E120" i="54"/>
  <c r="P19" i="10"/>
  <c r="D22" i="41"/>
  <c r="A77" i="43"/>
  <c r="C86" i="43"/>
  <c r="A111" i="43"/>
  <c r="E123" i="43"/>
  <c r="A33" i="47"/>
  <c r="B34" i="47"/>
  <c r="A77" i="47"/>
  <c r="C85" i="47"/>
  <c r="D22" i="49"/>
  <c r="Q19" i="10"/>
  <c r="A77" i="39"/>
  <c r="D22" i="42"/>
  <c r="A144" i="43"/>
  <c r="E151" i="43"/>
  <c r="A33" i="44"/>
  <c r="G50" i="44"/>
  <c r="A111" i="44"/>
  <c r="E124" i="44"/>
  <c r="A128" i="51"/>
  <c r="B129" i="51"/>
  <c r="A144" i="54"/>
  <c r="B145" i="54"/>
  <c r="C217" i="47"/>
  <c r="A144" i="52"/>
  <c r="E157" i="52"/>
  <c r="A128" i="45"/>
  <c r="E140" i="45"/>
  <c r="A77" i="52"/>
  <c r="C88" i="52"/>
  <c r="T19" i="10"/>
  <c r="A55" i="40"/>
  <c r="B56" i="40"/>
  <c r="E158" i="42"/>
  <c r="C218" i="47"/>
  <c r="E159" i="53"/>
  <c r="U19" i="10"/>
  <c r="E159" i="42"/>
  <c r="A144" i="47"/>
  <c r="E152" i="47"/>
  <c r="E160" i="53"/>
  <c r="F19" i="10"/>
  <c r="V19" i="10"/>
  <c r="A33" i="43"/>
  <c r="A111" i="47"/>
  <c r="E118" i="47"/>
  <c r="A111" i="51"/>
  <c r="E124" i="51"/>
  <c r="A55" i="54"/>
  <c r="G71" i="54"/>
  <c r="W19" i="10"/>
  <c r="D22" i="43"/>
  <c r="A55" i="46"/>
  <c r="B56" i="46"/>
  <c r="A183" i="54"/>
  <c r="F194" i="54"/>
  <c r="A55" i="44"/>
  <c r="G62" i="44"/>
  <c r="A33" i="52"/>
  <c r="G38" i="52"/>
  <c r="A111" i="52"/>
  <c r="E124" i="52"/>
  <c r="A128" i="54"/>
  <c r="E135" i="54"/>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D20"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G42"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E120"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E115"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206" i="36"/>
  <c r="A55" i="36"/>
  <c r="A77" i="36"/>
  <c r="A111" i="36"/>
  <c r="A183" i="36"/>
  <c r="A94" i="36"/>
  <c r="A128" i="36"/>
  <c r="A144" i="36"/>
  <c r="A168" i="36"/>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c r="E153" i="47"/>
  <c r="E123" i="50"/>
  <c r="G43" i="54"/>
  <c r="G60" i="54"/>
  <c r="B112" i="54"/>
  <c r="E164" i="53"/>
  <c r="E148" i="53"/>
  <c r="E137" i="43"/>
  <c r="E105" i="48"/>
  <c r="D20" i="48"/>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D17"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Q25" i="10"/>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B34"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c r="A24" i="10"/>
  <c r="D15" i="10"/>
  <c r="D14" i="10"/>
  <c r="D13" i="10"/>
  <c r="D12" i="10"/>
  <c r="D11" i="10"/>
  <c r="D10" i="10"/>
  <c r="D9" i="10"/>
  <c r="D8" i="10"/>
  <c r="B219" i="1"/>
  <c r="B218" i="1"/>
  <c r="B217" i="1"/>
  <c r="B216" i="1"/>
  <c r="B215" i="1"/>
  <c r="B214" i="1"/>
  <c r="B213" i="1"/>
  <c r="B212" i="1"/>
  <c r="B90" i="1"/>
  <c r="B89" i="1"/>
  <c r="B88" i="1"/>
  <c r="B87" i="1"/>
  <c r="B86" i="1"/>
  <c r="B85" i="1"/>
  <c r="B84" i="1"/>
  <c r="B83" i="1"/>
  <c r="C7" i="14"/>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B81" i="50"/>
  <c r="C81" i="50"/>
  <c r="B81" i="46"/>
  <c r="C81" i="46"/>
  <c r="F17" i="44"/>
  <c r="B210" i="39"/>
  <c r="C210" i="39"/>
  <c r="B210" i="41"/>
  <c r="C210" i="41"/>
  <c r="B210" i="37"/>
  <c r="C210" i="37"/>
  <c r="F17" i="36"/>
  <c r="F17" i="40"/>
  <c r="B210" i="54"/>
  <c r="C210" i="54"/>
  <c r="B210" i="52"/>
  <c r="C210" i="52"/>
  <c r="B81" i="44"/>
  <c r="C81" i="44"/>
  <c r="B210" i="47"/>
  <c r="C210" i="47"/>
  <c r="B81" i="41"/>
  <c r="C81" i="41"/>
  <c r="F17" i="53"/>
  <c r="B210" i="50"/>
  <c r="C210" i="50"/>
  <c r="B210" i="48"/>
  <c r="C210" i="48"/>
  <c r="F17" i="42"/>
  <c r="B81" i="40"/>
  <c r="C81" i="40"/>
  <c r="F17" i="38"/>
  <c r="B81" i="36"/>
  <c r="C81" i="36"/>
  <c r="B210" i="45"/>
  <c r="C210" i="45"/>
  <c r="B81" i="53"/>
  <c r="C81" i="53"/>
  <c r="B81" i="42"/>
  <c r="C81" i="42"/>
  <c r="B81" i="51"/>
  <c r="C81" i="51"/>
  <c r="F17" i="51"/>
  <c r="B81" i="49"/>
  <c r="C81" i="49"/>
  <c r="F17" i="49"/>
  <c r="B210" i="46"/>
  <c r="C210" i="46"/>
  <c r="B81" i="38"/>
  <c r="C81" i="38"/>
  <c r="F17" i="50"/>
  <c r="B210" i="44"/>
  <c r="C210" i="44"/>
  <c r="B210" i="42"/>
  <c r="C210" i="42"/>
  <c r="B210" i="40"/>
  <c r="C210" i="40"/>
  <c r="F17" i="47"/>
  <c r="B81" i="45"/>
  <c r="C81" i="45"/>
  <c r="F17" i="43"/>
  <c r="F17" i="39"/>
  <c r="F17" i="46"/>
  <c r="B81" i="39"/>
  <c r="C81" i="39"/>
  <c r="F17" i="48"/>
  <c r="B210" i="51"/>
  <c r="C210" i="51"/>
  <c r="B81" i="47"/>
  <c r="C81" i="47"/>
  <c r="F17" i="45"/>
  <c r="B210" i="36"/>
  <c r="C210" i="36"/>
  <c r="F17" i="37"/>
  <c r="B210" i="53"/>
  <c r="C210" i="53"/>
  <c r="F17" i="52"/>
  <c r="B81" i="43"/>
  <c r="C81" i="43"/>
  <c r="B210" i="38"/>
  <c r="C210" i="38"/>
  <c r="B81" i="37"/>
  <c r="C81" i="37"/>
  <c r="B81" i="54"/>
  <c r="C81" i="54"/>
  <c r="B81" i="52"/>
  <c r="C81" i="52"/>
  <c r="B210" i="43"/>
  <c r="C210" i="43"/>
  <c r="B81" i="48"/>
  <c r="C81" i="48"/>
  <c r="F17" i="54"/>
  <c r="B210" i="49"/>
  <c r="C210" i="49"/>
  <c r="F17" i="41"/>
  <c r="B211" i="43"/>
  <c r="C211" i="43"/>
  <c r="B211" i="39"/>
  <c r="C211" i="39"/>
  <c r="B82" i="38"/>
  <c r="B211" i="53"/>
  <c r="C211" i="53"/>
  <c r="B82" i="42"/>
  <c r="F18" i="47"/>
  <c r="B82" i="44"/>
  <c r="B82" i="40"/>
  <c r="B82" i="50"/>
  <c r="B211" i="40"/>
  <c r="C211" i="40"/>
  <c r="F18" i="36"/>
  <c r="B82" i="53"/>
  <c r="F18" i="50"/>
  <c r="B211" i="46"/>
  <c r="C211" i="46"/>
  <c r="F18" i="38"/>
  <c r="F18" i="53"/>
  <c r="F18" i="48"/>
  <c r="F18" i="43"/>
  <c r="B82" i="36"/>
  <c r="B211" i="49"/>
  <c r="C211" i="49"/>
  <c r="B82" i="47"/>
  <c r="B211" i="37"/>
  <c r="C211" i="37"/>
  <c r="B82" i="45"/>
  <c r="F18" i="54"/>
  <c r="B211" i="52"/>
  <c r="C211" i="52"/>
  <c r="B82" i="37"/>
  <c r="B82" i="54"/>
  <c r="B211" i="44"/>
  <c r="C211" i="44"/>
  <c r="F18" i="41"/>
  <c r="F18" i="39"/>
  <c r="B82" i="48"/>
  <c r="F18" i="51"/>
  <c r="B211" i="47"/>
  <c r="C211" i="47"/>
  <c r="B82" i="41"/>
  <c r="B211" i="36"/>
  <c r="B82" i="51"/>
  <c r="B211" i="50"/>
  <c r="C211" i="50"/>
  <c r="F18" i="49"/>
  <c r="F18" i="46"/>
  <c r="B211" i="42"/>
  <c r="C211" i="42"/>
  <c r="F18" i="42"/>
  <c r="B211" i="38"/>
  <c r="C211" i="38"/>
  <c r="F18" i="52"/>
  <c r="B82" i="49"/>
  <c r="B211" i="48"/>
  <c r="C211" i="48"/>
  <c r="B211" i="45"/>
  <c r="C211" i="45"/>
  <c r="B82" i="43"/>
  <c r="B211" i="41"/>
  <c r="C211" i="41"/>
  <c r="B211" i="54"/>
  <c r="C211" i="54"/>
  <c r="B211" i="51"/>
  <c r="C211" i="51"/>
  <c r="B82" i="46"/>
  <c r="B82" i="39"/>
  <c r="B82" i="52"/>
  <c r="F18" i="44"/>
  <c r="F18" i="40"/>
  <c r="F18" i="45"/>
  <c r="F18" i="37"/>
  <c r="B82" i="1"/>
  <c r="B211" i="1"/>
  <c r="B81" i="1"/>
  <c r="B210" i="1"/>
  <c r="P10" i="13"/>
  <c r="O10" i="13"/>
  <c r="L9" i="13"/>
  <c r="K9" i="13"/>
  <c r="L8" i="13"/>
  <c r="K8" i="13"/>
  <c r="N7" i="13"/>
  <c r="L7" i="13"/>
  <c r="N6" i="13"/>
  <c r="M6" i="13"/>
  <c r="P4" i="13"/>
  <c r="L2" i="13"/>
  <c r="K2" i="13"/>
  <c r="B11" i="1"/>
  <c r="C220" i="46"/>
  <c r="O31" i="10"/>
  <c r="D26" i="46"/>
  <c r="C220" i="44"/>
  <c r="D26" i="44"/>
  <c r="J31" i="10"/>
  <c r="C220" i="48"/>
  <c r="Q31" i="10"/>
  <c r="D26" i="48"/>
  <c r="C82" i="49"/>
  <c r="H17" i="49"/>
  <c r="H17" i="54"/>
  <c r="C82" i="54"/>
  <c r="D19" i="54"/>
  <c r="C82" i="53"/>
  <c r="D19" i="53"/>
  <c r="H17" i="53"/>
  <c r="H18" i="37"/>
  <c r="C82" i="37"/>
  <c r="D19" i="37"/>
  <c r="H17" i="37"/>
  <c r="C220" i="45"/>
  <c r="N31" i="10"/>
  <c r="D26" i="45"/>
  <c r="H31" i="10"/>
  <c r="D26" i="42"/>
  <c r="C220" i="42"/>
  <c r="C220" i="38"/>
  <c r="D26" i="38"/>
  <c r="M31" i="10"/>
  <c r="F31" i="10"/>
  <c r="D26" i="37"/>
  <c r="C220" i="37"/>
  <c r="C211" i="36"/>
  <c r="E31" i="10"/>
  <c r="R31" i="10"/>
  <c r="D26" i="49"/>
  <c r="C220" i="49"/>
  <c r="D26" i="53"/>
  <c r="C220" i="53"/>
  <c r="V31" i="10"/>
  <c r="D26" i="52"/>
  <c r="C220" i="52"/>
  <c r="U31" i="10"/>
  <c r="L31" i="10"/>
  <c r="D26" i="40"/>
  <c r="C220" i="40"/>
  <c r="C82" i="50"/>
  <c r="H17" i="50"/>
  <c r="C220" i="50"/>
  <c r="S31" i="10"/>
  <c r="D26" i="50"/>
  <c r="C82" i="39"/>
  <c r="D19" i="39"/>
  <c r="H17" i="39"/>
  <c r="C82" i="51"/>
  <c r="H17" i="51"/>
  <c r="C82" i="47"/>
  <c r="D19" i="47"/>
  <c r="H17" i="47"/>
  <c r="C82" i="42"/>
  <c r="H17" i="42"/>
  <c r="C82" i="46"/>
  <c r="D19" i="46"/>
  <c r="H17" i="46"/>
  <c r="C220" i="51"/>
  <c r="T31" i="10"/>
  <c r="D26" i="51"/>
  <c r="C82" i="41"/>
  <c r="H17" i="41"/>
  <c r="C82" i="36"/>
  <c r="D19" i="36"/>
  <c r="H17" i="36"/>
  <c r="C82" i="38"/>
  <c r="D19" i="38"/>
  <c r="H17" i="38"/>
  <c r="W31" i="10"/>
  <c r="C220" i="54"/>
  <c r="D26" i="54"/>
  <c r="D26" i="47"/>
  <c r="P31" i="10"/>
  <c r="C220" i="47"/>
  <c r="C82" i="45"/>
  <c r="H17" i="45"/>
  <c r="C82" i="44"/>
  <c r="D19" i="44"/>
  <c r="H17" i="44"/>
  <c r="H18" i="39"/>
  <c r="C220" i="39"/>
  <c r="K31" i="10"/>
  <c r="D26" i="39"/>
  <c r="D27" i="39"/>
  <c r="C82" i="40"/>
  <c r="D19" i="40"/>
  <c r="H17" i="40"/>
  <c r="H17" i="52"/>
  <c r="C82" i="52"/>
  <c r="D19" i="52"/>
  <c r="C220" i="41"/>
  <c r="G31" i="10"/>
  <c r="D26" i="41"/>
  <c r="C82" i="43"/>
  <c r="D19" i="43"/>
  <c r="H17" i="43"/>
  <c r="C82" i="48"/>
  <c r="D19" i="48"/>
  <c r="H17" i="48"/>
  <c r="C220" i="43"/>
  <c r="I31" i="10"/>
  <c r="D26" i="43"/>
  <c r="S2" i="13"/>
  <c r="S3" i="13"/>
  <c r="S4" i="13"/>
  <c r="D27" i="43"/>
  <c r="D27" i="37"/>
  <c r="C238" i="37"/>
  <c r="D27" i="54"/>
  <c r="W13" i="14"/>
  <c r="D27" i="44"/>
  <c r="J13" i="14"/>
  <c r="H18" i="41"/>
  <c r="H27" i="41"/>
  <c r="D19" i="41"/>
  <c r="D27" i="41"/>
  <c r="H18" i="50"/>
  <c r="H27" i="50"/>
  <c r="D19" i="50"/>
  <c r="D27" i="50"/>
  <c r="D27" i="40"/>
  <c r="C238" i="40"/>
  <c r="D27" i="38"/>
  <c r="M13" i="14"/>
  <c r="H18" i="49"/>
  <c r="H27" i="49"/>
  <c r="D19" i="49"/>
  <c r="D27" i="48"/>
  <c r="H18" i="45"/>
  <c r="H27" i="45"/>
  <c r="D19" i="45"/>
  <c r="D27" i="45"/>
  <c r="D27" i="47"/>
  <c r="P13" i="14"/>
  <c r="H18" i="42"/>
  <c r="H27" i="42"/>
  <c r="D19" i="42"/>
  <c r="D27" i="42"/>
  <c r="D27" i="52"/>
  <c r="H18" i="51"/>
  <c r="H27" i="51"/>
  <c r="D19" i="51"/>
  <c r="D27" i="51"/>
  <c r="D27" i="53"/>
  <c r="V13" i="14"/>
  <c r="D27" i="46"/>
  <c r="C238" i="46"/>
  <c r="D27" i="49"/>
  <c r="R13" i="14"/>
  <c r="D26" i="36"/>
  <c r="D27" i="36"/>
  <c r="C238" i="36"/>
  <c r="C220" i="36"/>
  <c r="H18" i="53"/>
  <c r="H27" i="53"/>
  <c r="C91" i="53"/>
  <c r="V24" i="10"/>
  <c r="H18" i="52"/>
  <c r="U24" i="10"/>
  <c r="C91" i="52"/>
  <c r="O24" i="10"/>
  <c r="C91" i="46"/>
  <c r="R24" i="10"/>
  <c r="C91" i="49"/>
  <c r="H24" i="10"/>
  <c r="C91" i="42"/>
  <c r="Q13" i="14"/>
  <c r="C238" i="48"/>
  <c r="F13" i="14"/>
  <c r="H18" i="54"/>
  <c r="W24" i="10"/>
  <c r="C91" i="54"/>
  <c r="H18" i="40"/>
  <c r="H27" i="40"/>
  <c r="C91" i="40"/>
  <c r="L24" i="10"/>
  <c r="I13" i="14"/>
  <c r="C238" i="43"/>
  <c r="H18" i="47"/>
  <c r="H27" i="47"/>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c r="I24" i="10"/>
  <c r="C91" i="43"/>
  <c r="H18" i="48"/>
  <c r="H18" i="44"/>
  <c r="H27" i="44"/>
  <c r="J24" i="10"/>
  <c r="C91" i="44"/>
  <c r="C91" i="41"/>
  <c r="G24" i="10"/>
  <c r="H18" i="46"/>
  <c r="H27" i="46"/>
  <c r="C8" i="14"/>
  <c r="A31" i="10"/>
  <c r="A30" i="10"/>
  <c r="A29" i="10"/>
  <c r="A28" i="10"/>
  <c r="A26" i="10"/>
  <c r="A25" i="10"/>
  <c r="A23" i="10"/>
  <c r="B26" i="1"/>
  <c r="B206" i="1"/>
  <c r="B25" i="1"/>
  <c r="B183" i="1"/>
  <c r="B24" i="1"/>
  <c r="B168" i="1"/>
  <c r="B23" i="1"/>
  <c r="B144" i="1"/>
  <c r="B22" i="1"/>
  <c r="B128" i="1"/>
  <c r="B21" i="1"/>
  <c r="B111" i="1"/>
  <c r="B20" i="1"/>
  <c r="B94" i="1"/>
  <c r="B19" i="1"/>
  <c r="B77" i="1"/>
  <c r="B18" i="1"/>
  <c r="B55" i="1"/>
  <c r="B17" i="1"/>
  <c r="B33" i="1"/>
  <c r="D19" i="10"/>
  <c r="A27" i="10"/>
  <c r="B22" i="3"/>
  <c r="B8" i="10"/>
  <c r="B9" i="10"/>
  <c r="B10" i="10"/>
  <c r="B11" i="10"/>
  <c r="B12" i="10"/>
  <c r="C238" i="44"/>
  <c r="C238" i="49"/>
  <c r="C238" i="53"/>
  <c r="C238" i="38"/>
  <c r="C240" i="38"/>
  <c r="O13" i="14"/>
  <c r="L13" i="14"/>
  <c r="E13" i="14"/>
  <c r="G13" i="14"/>
  <c r="C238" i="41"/>
  <c r="D230" i="41"/>
  <c r="C238" i="54"/>
  <c r="D234" i="54"/>
  <c r="H13" i="14"/>
  <c r="C238" i="42"/>
  <c r="C238" i="45"/>
  <c r="D234" i="45"/>
  <c r="N13" i="14"/>
  <c r="C238" i="50"/>
  <c r="D231" i="50"/>
  <c r="S13" i="14"/>
  <c r="T13" i="14"/>
  <c r="C238" i="51"/>
  <c r="D234" i="51"/>
  <c r="C238" i="47"/>
  <c r="C240" i="47"/>
  <c r="C29" i="47"/>
  <c r="C240" i="53"/>
  <c r="C29" i="53"/>
  <c r="D236" i="53"/>
  <c r="D231" i="53"/>
  <c r="D230" i="53"/>
  <c r="D232" i="53"/>
  <c r="D233" i="53"/>
  <c r="D235" i="53"/>
  <c r="D234" i="53"/>
  <c r="D236" i="40"/>
  <c r="D233" i="40"/>
  <c r="D231" i="40"/>
  <c r="C240" i="40"/>
  <c r="C29" i="40"/>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c r="D232" i="39"/>
  <c r="D236" i="39"/>
  <c r="D235" i="39"/>
  <c r="D233" i="39"/>
  <c r="D235" i="37"/>
  <c r="C240" i="37"/>
  <c r="C29" i="37"/>
  <c r="D234" i="37"/>
  <c r="D232" i="37"/>
  <c r="D231" i="37"/>
  <c r="D230" i="37"/>
  <c r="D236" i="37"/>
  <c r="D233" i="37"/>
  <c r="H27" i="48"/>
  <c r="H27" i="38"/>
  <c r="D235" i="46"/>
  <c r="D236" i="46"/>
  <c r="D234" i="46"/>
  <c r="D232" i="46"/>
  <c r="D230" i="46"/>
  <c r="C240" i="46"/>
  <c r="C29" i="46"/>
  <c r="D233" i="46"/>
  <c r="D231" i="46"/>
  <c r="D234" i="43"/>
  <c r="D235" i="43"/>
  <c r="D233" i="43"/>
  <c r="D232" i="43"/>
  <c r="D231" i="43"/>
  <c r="D236" i="43"/>
  <c r="C240" i="43"/>
  <c r="C29" i="43"/>
  <c r="D230" i="43"/>
  <c r="D234" i="48"/>
  <c r="D233" i="48"/>
  <c r="D235" i="48"/>
  <c r="D230" i="48"/>
  <c r="C240" i="48"/>
  <c r="D236" i="48"/>
  <c r="D232" i="48"/>
  <c r="D231" i="48"/>
  <c r="H27" i="52"/>
  <c r="H27" i="36"/>
  <c r="C240" i="49"/>
  <c r="C29" i="49"/>
  <c r="D230" i="49"/>
  <c r="D236" i="49"/>
  <c r="D232" i="49"/>
  <c r="D235" i="49"/>
  <c r="D233" i="49"/>
  <c r="D234" i="49"/>
  <c r="D231" i="49"/>
  <c r="D234" i="47"/>
  <c r="D235" i="47"/>
  <c r="D234" i="42"/>
  <c r="D231" i="42"/>
  <c r="C240" i="42"/>
  <c r="C29" i="42"/>
  <c r="D232" i="42"/>
  <c r="D230" i="42"/>
  <c r="D235" i="42"/>
  <c r="D236" i="42"/>
  <c r="D233" i="42"/>
  <c r="D233" i="44"/>
  <c r="D232" i="44"/>
  <c r="D231" i="44"/>
  <c r="D236" i="44"/>
  <c r="D230" i="44"/>
  <c r="C240" i="44"/>
  <c r="C29" i="44"/>
  <c r="D234" i="44"/>
  <c r="D235" i="44"/>
  <c r="C240" i="51"/>
  <c r="C29" i="51"/>
  <c r="D235" i="51"/>
  <c r="D233" i="51"/>
  <c r="D236" i="51"/>
  <c r="D230" i="51"/>
  <c r="A111" i="1"/>
  <c r="B112" i="1"/>
  <c r="C12" i="10"/>
  <c r="C11" i="10"/>
  <c r="F24" i="1"/>
  <c r="H24" i="1"/>
  <c r="F23" i="1"/>
  <c r="H23" i="1"/>
  <c r="F17" i="1"/>
  <c r="F25" i="1"/>
  <c r="H25" i="1"/>
  <c r="F18" i="1"/>
  <c r="F26" i="1"/>
  <c r="H26" i="1"/>
  <c r="F19" i="1"/>
  <c r="H19" i="1"/>
  <c r="F20" i="1"/>
  <c r="H20" i="1"/>
  <c r="F21" i="1"/>
  <c r="H21" i="1"/>
  <c r="F22" i="1"/>
  <c r="H22" i="1"/>
  <c r="A94" i="1"/>
  <c r="A144" i="1"/>
  <c r="A128" i="1"/>
  <c r="A168" i="1"/>
  <c r="A77" i="1"/>
  <c r="A55" i="1"/>
  <c r="A206" i="1"/>
  <c r="B13" i="10"/>
  <c r="B6" i="10"/>
  <c r="B14" i="10"/>
  <c r="B7" i="10"/>
  <c r="W7" i="10"/>
  <c r="B15" i="10"/>
  <c r="D231" i="41"/>
  <c r="D233" i="41"/>
  <c r="D234" i="50"/>
  <c r="D230" i="38"/>
  <c r="C240" i="41"/>
  <c r="C29" i="4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c r="D232" i="54"/>
  <c r="D235" i="54"/>
  <c r="D230" i="54"/>
  <c r="D236" i="54"/>
  <c r="D231" i="54"/>
  <c r="D235" i="50"/>
  <c r="D236" i="50"/>
  <c r="C240" i="50"/>
  <c r="C29" i="50"/>
  <c r="D232" i="50"/>
  <c r="D233" i="50"/>
  <c r="D230" i="45"/>
  <c r="D231" i="51"/>
  <c r="D235" i="45"/>
  <c r="C240" i="45"/>
  <c r="C29" i="45"/>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E115" i="1"/>
  <c r="C210" i="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c r="V12" i="14"/>
  <c r="V14" i="14"/>
  <c r="U12" i="14"/>
  <c r="U14" i="14"/>
  <c r="T12" i="14"/>
  <c r="T14" i="14"/>
  <c r="S12" i="14"/>
  <c r="S14" i="14"/>
  <c r="R12" i="14"/>
  <c r="R14" i="14"/>
  <c r="Q12" i="14"/>
  <c r="Q14" i="14"/>
  <c r="P12" i="14"/>
  <c r="P14" i="14"/>
  <c r="O12" i="14"/>
  <c r="O14" i="14"/>
  <c r="N12" i="14"/>
  <c r="N14" i="14"/>
  <c r="M12" i="14"/>
  <c r="M14" i="14"/>
  <c r="L12" i="14"/>
  <c r="L14" i="14"/>
  <c r="K12" i="14"/>
  <c r="K14" i="14"/>
  <c r="J12" i="14"/>
  <c r="J14" i="14"/>
  <c r="I12" i="14"/>
  <c r="I14" i="14"/>
  <c r="H12" i="14"/>
  <c r="H14" i="14"/>
  <c r="G12" i="14"/>
  <c r="G14" i="14"/>
  <c r="F12" i="14"/>
  <c r="F14" i="14"/>
  <c r="E12" i="14"/>
  <c r="S32" i="10"/>
  <c r="T32" i="10"/>
  <c r="U32" i="10"/>
  <c r="V32" i="10"/>
  <c r="W32" i="10"/>
  <c r="A183" i="1"/>
  <c r="C82" i="1"/>
  <c r="C211" i="1"/>
  <c r="D26" i="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c r="T16" i="10"/>
  <c r="T36" i="10"/>
  <c r="G52" i="1"/>
  <c r="D22" i="1"/>
  <c r="G74" i="1"/>
  <c r="D23" i="1"/>
  <c r="C10" i="14"/>
  <c r="C9" i="14"/>
  <c r="C81" i="1"/>
  <c r="H17" i="1"/>
  <c r="D6" i="10"/>
  <c r="H18" i="1"/>
  <c r="D7" i="10"/>
  <c r="C7" i="10"/>
  <c r="C220" i="1"/>
  <c r="C10" i="10"/>
  <c r="D20" i="1"/>
  <c r="D25" i="1"/>
  <c r="F203" i="1"/>
  <c r="C11" i="14"/>
  <c r="D19" i="1"/>
  <c r="C91" i="1"/>
  <c r="C9" i="10"/>
  <c r="C8" i="10"/>
  <c r="C6" i="10"/>
  <c r="C236" i="1"/>
  <c r="R32" i="10"/>
  <c r="Q32" i="10"/>
  <c r="P32" i="10"/>
  <c r="O32" i="10"/>
  <c r="N32" i="10"/>
  <c r="M32" i="10"/>
  <c r="L32" i="10"/>
  <c r="K32" i="10"/>
  <c r="J32" i="10"/>
  <c r="I32" i="10"/>
  <c r="H32" i="10"/>
  <c r="G32" i="10"/>
  <c r="F32" i="10"/>
  <c r="E32" i="10"/>
  <c r="R16" i="10"/>
  <c r="P16" i="10"/>
  <c r="N16" i="10"/>
  <c r="L16" i="10"/>
  <c r="J16" i="10"/>
  <c r="H16" i="10"/>
  <c r="F16" i="10"/>
  <c r="R36" i="10"/>
  <c r="J36" i="10"/>
  <c r="F36" i="10"/>
  <c r="N36" i="10"/>
  <c r="L36" i="10"/>
  <c r="H36" i="10"/>
  <c r="P36" i="10"/>
  <c r="C6" i="14"/>
  <c r="D12" i="14"/>
  <c r="C12" i="14"/>
  <c r="B78" i="1"/>
  <c r="B34" i="1"/>
  <c r="B145" i="1"/>
  <c r="B169" i="1"/>
  <c r="B129" i="1"/>
  <c r="B95" i="1"/>
  <c r="B56" i="1"/>
  <c r="B207" i="1"/>
  <c r="B184" i="1"/>
  <c r="I180" i="1"/>
  <c r="E165" i="1"/>
  <c r="E141" i="1"/>
  <c r="C29" i="10"/>
  <c r="C27" i="10"/>
  <c r="D28" i="10"/>
  <c r="C28" i="10"/>
  <c r="D31" i="10"/>
  <c r="C31" i="10"/>
  <c r="D23" i="10"/>
  <c r="C23" i="10"/>
  <c r="C26" i="10"/>
  <c r="D30" i="10"/>
  <c r="C30" i="10"/>
  <c r="E108" i="1"/>
  <c r="D25" i="10"/>
  <c r="C25" i="10"/>
  <c r="H27" i="1"/>
  <c r="D24" i="10"/>
  <c r="D27" i="1"/>
  <c r="D13" i="14"/>
  <c r="D32" i="10"/>
  <c r="C24" i="10"/>
  <c r="C32" i="10"/>
  <c r="C238" i="1"/>
  <c r="D231" i="1"/>
  <c r="C240" i="1"/>
  <c r="C29" i="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c r="C13" i="14"/>
  <c r="C14" i="14"/>
  <c r="D14" i="14"/>
  <c r="U16" i="10"/>
  <c r="U36" i="10"/>
  <c r="E16" i="10"/>
  <c r="E36" i="10"/>
  <c r="K16" i="10"/>
  <c r="M16" i="10"/>
  <c r="M36" i="10"/>
  <c r="W16" i="10"/>
  <c r="W36" i="10"/>
  <c r="I16" i="10"/>
  <c r="I36" i="10"/>
  <c r="O16" i="10"/>
  <c r="O36" i="10"/>
  <c r="S16" i="10"/>
  <c r="S36" i="10"/>
  <c r="G16" i="10"/>
  <c r="G36" i="10"/>
  <c r="Q16" i="10"/>
  <c r="Q36" i="10"/>
  <c r="C16" i="10"/>
  <c r="K17" i="10"/>
  <c r="K36" i="10"/>
  <c r="J17" i="10"/>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<sst xmlns="http://schemas.openxmlformats.org/spreadsheetml/2006/main" count="2041" uniqueCount="188">
  <si>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</si>
  <si>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</si>
  <si>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</si>
  <si>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</si>
  <si>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</si>
  <si>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</si>
  <si>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</si>
  <si>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</si>
  <si>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</si>
  <si>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</si>
  <si>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</si>
  <si>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</si>
  <si>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</si>
  <si>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</si>
  <si>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</si>
  <si>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</si>
  <si>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</si>
  <si>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</si>
  <si>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</si>
  <si>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</si>
  <si>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</si>
  <si>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</si>
  <si>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</si>
  <si>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</si>
  <si>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</si>
  <si>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</si>
  <si>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</si>
  <si>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</si>
  <si>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</si>
  <si>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</si>
  <si>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</si>
  <si>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</si>
  <si>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</si>
  <si>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</si>
  <si>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</si>
  <si>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</si>
  <si>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</si>
  <si>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</si>
  <si>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</si>
  <si>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</si>
  <si>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</si>
  <si>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</si>
  <si>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</si>
  <si>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</si>
  <si>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</si>
  <si>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</si>
  <si>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</si>
  <si>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</si>
  <si>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</si>
  <si>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</si>
  <si>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</si>
  <si>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</si>
  <si>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</si>
  <si>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</si>
  <si>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</si>
  <si>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</si>
  <si>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</si>
  <si>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</si>
  <si>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</si>
  <si>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</si>
  <si>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</si>
  <si>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</si>
  <si>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</si>
  <si>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</si>
  <si>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</si>
  <si>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</si>
  <si>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</si>
  <si>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</si>
  <si>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</si>
  <si>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</si>
  <si>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</si>
  <si>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</si>
  <si>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</si>
  <si>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</si>
  <si>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</si>
  <si>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</si>
  <si>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</si>
  <si>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</si>
  <si>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</si>
  <si>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</si>
  <si>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</si>
  <si>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</si>
  <si>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</si>
  <si>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</si>
  <si>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</si>
  <si>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</si>
  <si>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</si>
  <si>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</si>
  <si>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</si>
  <si>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</si>
  <si>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</si>
  <si>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</si>
  <si>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</si>
  <si>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</si>
  <si>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</si>
  <si>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</si>
  <si>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</si>
  <si>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</si>
  <si>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</si>
  <si>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</si>
  <si>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</si>
  <si>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</si>
  <si>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</si>
  <si>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</si>
  <si>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</si>
  <si>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</si>
  <si>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</si>
  <si>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</si>
  <si>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</si>
  <si>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</si>
  <si>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</si>
  <si>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</si>
  <si>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</si>
  <si>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</si>
  <si>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</si>
  <si>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</si>
  <si>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</si>
  <si>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</si>
  <si>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</si>
  <si>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</si>
  <si>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</si>
  <si>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</si>
  <si>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</si>
  <si>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</si>
  <si>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</si>
  <si>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</si>
  <si>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</si>
  <si>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</si>
  <si>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</si>
  <si>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</si>
  <si>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</si>
  <si>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</si>
  <si>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</si>
  <si>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</si>
  <si>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</si>
  <si>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</si>
  <si>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</si>
  <si>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</si>
  <si>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</si>
  <si>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</si>
  <si>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</si>
  <si>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</si>
  <si>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</si>
  <si>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</si>
  <si>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</si>
  <si>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</si>
  <si>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</si>
  <si>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</si>
  <si>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</si>
  <si>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</si>
  <si>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</si>
  <si>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</si>
  <si>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</si>
  <si>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</si>
  <si>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</si>
  <si>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</si>
  <si>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</si>
  <si>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</si>
  <si>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</si>
  <si>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</si>
  <si>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</si>
  <si>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</si>
  <si>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</si>
  <si>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</si>
  <si>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</si>
  <si>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</si>
  <si>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</si>
  <si>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</si>
  <si>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</si>
  <si>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</si>
  <si>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</si>
  <si>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</si>
  <si>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</si>
  <si>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</si>
  <si>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</si>
  <si>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</si>
  <si>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</si>
  <si>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</si>
  <si>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</si>
  <si>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</si>
  <si>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</si>
  <si>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</si>
  <si>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</si>
  <si>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</si>
  <si>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</si>
  <si>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</si>
  <si>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x</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</si>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</sst>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171450</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638175"/>
          <a:ext cx="5057776" cy="7905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2</xdr:row>
      <xdr:rowOff>200024</xdr:rowOff>
    </xdr:from>
    <xdr:to>
      <xdr:col>9</xdr:col>
      <xdr:colOff>1</xdr:colOff>
      <xdr:row>10</xdr:row>
      <xdr:rowOff>9524</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638174"/>
          <a:ext cx="5057776" cy="9239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180975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638175"/>
          <a:ext cx="5057776"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257175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638175"/>
          <a:ext cx="5057776" cy="8763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2</xdr:row>
      <xdr:rowOff>200024</xdr:rowOff>
    </xdr:from>
    <xdr:to>
      <xdr:col>9</xdr:col>
      <xdr:colOff>1</xdr:colOff>
      <xdr:row>10</xdr:row>
      <xdr:rowOff>57149</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638174"/>
          <a:ext cx="5057776" cy="8667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1</xdr:colOff>
      <xdr:row>9</xdr:row>
      <xdr:rowOff>266700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638175"/>
          <a:ext cx="5057776" cy="8858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election activeCell="E11" sqref="E11"/>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hidden="1" thickTop="1" x14ac:dyDescent="0.25">
      <c r="B18" s="229" t="s">
        <v>148</v>
      </c>
      <c r="C18" s="229"/>
      <c r="D18" s="2"/>
    </row>
    <row r="19" spans="2:4" ht="90" hidden="1" x14ac:dyDescent="0.25">
      <c r="B19" s="104" t="s">
        <v>149</v>
      </c>
      <c r="C19" s="105" t="s">
        <v>165</v>
      </c>
    </row>
    <row r="20" spans="2:4" ht="45" hidden="1" x14ac:dyDescent="0.25">
      <c r="B20" s="104" t="s">
        <v>24</v>
      </c>
      <c r="C20" s="105" t="s">
        <v>128</v>
      </c>
    </row>
    <row r="21" spans="2:4" ht="35.25" hidden="1" customHeight="1" thickBot="1" x14ac:dyDescent="0.3">
      <c r="B21" s="104" t="s">
        <v>162</v>
      </c>
      <c r="C21" s="105" t="s">
        <v>129</v>
      </c>
    </row>
    <row r="22" spans="2:4" ht="15.75" thickTop="1" x14ac:dyDescent="0.25">
      <c r="B22" s="229" t="s">
        <v>130</v>
      </c>
      <c r="C22" s="229"/>
    </row>
    <row r="23" spans="2:4" ht="75.75" thickBot="1" x14ac:dyDescent="0.3">
      <c r="B23" s="213" t="s">
        <v>131</v>
      </c>
      <c r="C23" s="214" t="s">
        <v>132</v>
      </c>
    </row>
    <row r="24" spans="2:4" ht="15.75" thickTop="1" x14ac:dyDescent="0.25">
      <c r="B24" s="229" t="s">
        <v>143</v>
      </c>
      <c r="C24" s="229"/>
    </row>
    <row r="25" spans="2:4" ht="45" hidden="1" x14ac:dyDescent="0.25">
      <c r="B25" s="104" t="s">
        <v>144</v>
      </c>
      <c r="C25" s="105" t="s">
        <v>145</v>
      </c>
    </row>
    <row r="26" spans="2:4" ht="45.75" thickBot="1" x14ac:dyDescent="0.3">
      <c r="B26" s="104" t="s">
        <v>146</v>
      </c>
      <c r="C26" s="105" t="s">
        <v>147</v>
      </c>
    </row>
    <row r="27" spans="2:4" ht="15.75" thickTop="1" x14ac:dyDescent="0.25">
      <c r="B27" s="229" t="s">
        <v>31</v>
      </c>
      <c r="C27" s="229"/>
    </row>
    <row r="28" spans="2:4" ht="75" hidden="1" x14ac:dyDescent="0.25">
      <c r="B28" s="104" t="s">
        <v>22</v>
      </c>
      <c r="C28" s="105" t="s">
        <v>133</v>
      </c>
    </row>
    <row r="29" spans="2:4" ht="108.75" hidden="1" customHeight="1" x14ac:dyDescent="0.25">
      <c r="B29" s="104" t="s">
        <v>25</v>
      </c>
      <c r="C29" s="106" t="s">
        <v>134</v>
      </c>
    </row>
    <row r="30" spans="2:4" ht="32.1" hidden="1" customHeight="1" x14ac:dyDescent="0.25">
      <c r="B30" s="104" t="s">
        <v>26</v>
      </c>
      <c r="C30" s="105" t="s">
        <v>103</v>
      </c>
    </row>
    <row r="31" spans="2:4" ht="30"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D52" sqref="D52"/>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30"/>
      <c r="D2" s="230"/>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1" t="s">
        <v>151</v>
      </c>
      <c r="C24" s="232"/>
      <c r="D24" s="232"/>
      <c r="E24" s="232"/>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J1" sqref="J1:Z1048576"/>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 min="24" max="26" width="0" hidden="1" customWidth="1"/>
  </cols>
  <sheetData>
    <row r="2" spans="2:25" ht="21.75" customHeight="1" thickBot="1" x14ac:dyDescent="0.4">
      <c r="B2" s="42" t="s">
        <v>33</v>
      </c>
      <c r="C2" s="3"/>
      <c r="D2" s="233" t="s">
        <v>35</v>
      </c>
      <c r="E2" s="233"/>
      <c r="F2" s="233"/>
      <c r="G2" s="233"/>
      <c r="H2" s="233"/>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0</v>
      </c>
      <c r="B22" s="139" t="s">
        <v>136</v>
      </c>
      <c r="C22" s="140" t="str">
        <f t="shared" ref="C22:C31" si="4">IF($A22=0,"",SUM(D22:W22))</f>
        <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t="str">
        <f>IF(Projectinformatie!$B$24="",1,IFERROR(HLOOKUP(VLOOKUP(Projectinformatie!$B$24,Keuzeopties[#All],3,FALSE),Keuze_Kostensoort[#All],3,FALSE),0))</f>
        <v>Loonkosten plus vast % (44,2%)</v>
      </c>
      <c r="B23" s="142" t="s">
        <v>137</v>
      </c>
      <c r="C23" s="140">
        <f t="shared" si="4"/>
        <v>0</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0</v>
      </c>
      <c r="B25" s="142" t="s">
        <v>139</v>
      </c>
      <c r="C25" s="140" t="str">
        <f t="shared" si="4"/>
        <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t="str">
        <f>IF(Projectinformatie!$B$24="",1,IFERROR(HLOOKUP(VLOOKUP(Projectinformatie!$B$24,Keuzeopties[#All],3,FALSE),Keuze_Kostensoort[#All],6,FALSE),0))</f>
        <v>Vast uurtarief eigen arbeid - € 43</v>
      </c>
      <c r="B26" s="142" t="s">
        <v>140</v>
      </c>
      <c r="C26" s="140">
        <f t="shared" si="4"/>
        <v>0</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f>IF(Projectinformatie!$B$24="",1,IFERROR(HLOOKUP(VLOOKUP(Projectinformatie!$B$24,Keuzeopties[#All],3,FALSE),Keuze_Kostensoort[#All],8,FALSE),0))</f>
        <v>0</v>
      </c>
      <c r="B28" s="142" t="s">
        <v>25</v>
      </c>
      <c r="C28" s="140" t="str">
        <f t="shared" si="4"/>
        <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f>IF(Projectinformatie!$B$24="",1,IFERROR(HLOOKUP(VLOOKUP(Projectinformatie!$B$24,Keuzeopties[#All],3,FALSE),Keuze_Kostensoort[#All],9,FALSE),0))</f>
        <v>0</v>
      </c>
      <c r="B29" s="142" t="s">
        <v>22</v>
      </c>
      <c r="C29" s="140" t="str">
        <f t="shared" si="4"/>
        <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f>IF(Projectinformatie!$B$24="",1,IFERROR(HLOOKUP(VLOOKUP(Projectinformatie!$B$24,Keuzeopties[#All],3,FALSE),Keuze_Kostensoort[#All],10,FALSE),0))</f>
        <v>0</v>
      </c>
      <c r="B30" s="142" t="s">
        <v>141</v>
      </c>
      <c r="C30" s="140" t="str">
        <f t="shared" si="4"/>
        <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t="str">
        <f>IF(Projectinformatie!$B$24="",1,IFERROR(HLOOKUP(VLOOKUP(Projectinformatie!$B$24,Keuzeopties[#All],3,FALSE),Keuze_Kostensoort[#All],11,FALSE),0))</f>
        <v>Forfait 40% voor overige kosten</v>
      </c>
      <c r="B31" s="143" t="s">
        <v>142</v>
      </c>
      <c r="C31" s="144">
        <f t="shared" si="4"/>
        <v>0</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F26" sqref="F26"/>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 min="24" max="24" width="0" hidden="1" customWidth="1"/>
  </cols>
  <sheetData>
    <row r="2" spans="2:23" ht="21.75" thickBot="1" x14ac:dyDescent="0.4">
      <c r="B2" s="42" t="s">
        <v>42</v>
      </c>
      <c r="C2" s="3"/>
      <c r="D2" s="233" t="s">
        <v>35</v>
      </c>
      <c r="E2" s="233"/>
      <c r="F2" s="233"/>
      <c r="G2" s="233"/>
      <c r="H2" s="233"/>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x14ac:dyDescent="0.3">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37"/>
      <c r="D2" s="237"/>
      <c r="E2" s="237"/>
      <c r="I2" s="41" t="s">
        <v>28</v>
      </c>
    </row>
    <row r="3" spans="1:9" x14ac:dyDescent="0.3">
      <c r="B3" s="22"/>
      <c r="C3" s="23"/>
      <c r="D3" s="23"/>
      <c r="E3" s="1"/>
      <c r="I3" s="55" t="s">
        <v>30</v>
      </c>
    </row>
    <row r="4" spans="1:9" ht="16.5" hidden="1" x14ac:dyDescent="0.3">
      <c r="B4" s="26" t="s">
        <v>70</v>
      </c>
      <c r="C4" s="70" t="s">
        <v>186</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1.75" customHeight="1" x14ac:dyDescent="0.3">
      <c r="B10" s="17"/>
      <c r="C10" s="4"/>
      <c r="D10"/>
      <c r="E10"/>
      <c r="F10"/>
      <c r="G10"/>
      <c r="H10"/>
    </row>
    <row r="11" spans="1:9" ht="75" customHeight="1" x14ac:dyDescent="0.25">
      <c r="B11" s="24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C2:E2"/>
    <mergeCell ref="B95:G95"/>
    <mergeCell ref="B14:H14"/>
    <mergeCell ref="C29:H29"/>
    <mergeCell ref="C6:D6"/>
    <mergeCell ref="B11:I11"/>
    <mergeCell ref="B31:H31"/>
    <mergeCell ref="B56:G56"/>
    <mergeCell ref="B34:G34"/>
    <mergeCell ref="B112:G112"/>
    <mergeCell ref="B184:I184"/>
    <mergeCell ref="B78:G78"/>
    <mergeCell ref="B207:I207"/>
    <mergeCell ref="B227:I227"/>
    <mergeCell ref="B169:I169"/>
    <mergeCell ref="B224:H224"/>
    <mergeCell ref="B145:I145"/>
    <mergeCell ref="B129:I129"/>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37"/>
      <c r="D2" s="237"/>
      <c r="E2" s="237"/>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3.25"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37"/>
      <c r="D2" s="237"/>
      <c r="E2" s="237"/>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5"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37"/>
      <c r="D2" s="237"/>
      <c r="E2" s="237"/>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5.5"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E9" sqref="E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37"/>
      <c r="D2" s="237"/>
      <c r="E2" s="237"/>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15"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B14" sqref="B14:H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37"/>
      <c r="D2" s="237"/>
      <c r="E2" s="237"/>
      <c r="I2" s="41" t="s">
        <v>28</v>
      </c>
    </row>
    <row r="3" spans="1:9" x14ac:dyDescent="0.3">
      <c r="B3" s="22"/>
      <c r="C3" s="23"/>
      <c r="D3" s="23"/>
      <c r="E3" s="1"/>
      <c r="I3" s="55" t="s">
        <v>30</v>
      </c>
    </row>
    <row r="4" spans="1:9" ht="16.5" hidden="1" x14ac:dyDescent="0.3">
      <c r="B4" s="26" t="s">
        <v>70</v>
      </c>
      <c r="C4" s="70" t="s">
        <v>187</v>
      </c>
      <c r="D4"/>
      <c r="H4" s="54"/>
    </row>
    <row r="5" spans="1:9" ht="16.5" hidden="1" x14ac:dyDescent="0.3">
      <c r="B5" s="26" t="s">
        <v>87</v>
      </c>
      <c r="C5" s="71" t="s">
        <v>187</v>
      </c>
      <c r="D5"/>
      <c r="H5" s="54"/>
    </row>
    <row r="6" spans="1:9" ht="16.5" x14ac:dyDescent="0.3">
      <c r="B6" s="26" t="s">
        <v>68</v>
      </c>
      <c r="C6" s="240"/>
      <c r="D6" s="240"/>
      <c r="F6"/>
      <c r="G6"/>
      <c r="H6"/>
    </row>
    <row r="7" spans="1:9" ht="16.5" hidden="1" x14ac:dyDescent="0.3">
      <c r="B7" s="26" t="s">
        <v>69</v>
      </c>
      <c r="C7" s="72" t="s">
        <v>124</v>
      </c>
      <c r="D7"/>
      <c r="E7"/>
      <c r="F7"/>
      <c r="G7"/>
      <c r="H7"/>
    </row>
    <row r="8" spans="1:9" ht="16.5" x14ac:dyDescent="0.3">
      <c r="B8" s="26"/>
      <c r="C8" s="107"/>
      <c r="D8" s="107"/>
      <c r="E8" s="107"/>
      <c r="F8"/>
      <c r="G8"/>
      <c r="H8"/>
    </row>
    <row r="9" spans="1:9" x14ac:dyDescent="0.3">
      <c r="B9" s="3"/>
      <c r="C9" s="4"/>
      <c r="D9"/>
      <c r="E9"/>
      <c r="F9"/>
      <c r="G9"/>
      <c r="H9"/>
    </row>
    <row r="10" spans="1:9" ht="26.25"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34" t="str">
        <f>IF(A33="nvt",VLOOKUP(A33,Alle_Kostensoorten[],2,FALSE),VLOOKUP(B33,Alle_Kostensoorten[],2,FALSE))</f>
        <v>Toelichting: Zie voor berekening tabblad 'Instructie'</v>
      </c>
      <c r="C34" s="234"/>
      <c r="D34" s="234"/>
      <c r="E34" s="234"/>
      <c r="F34" s="234"/>
      <c r="G34" s="234"/>
      <c r="H34"/>
    </row>
    <row r="35" spans="1:9" ht="11.25" hidden="1" customHeight="1" x14ac:dyDescent="0.3">
      <c r="B35" s="3"/>
      <c r="C35" s="4"/>
      <c r="D35"/>
      <c r="E35"/>
      <c r="F35"/>
      <c r="G35"/>
      <c r="H35"/>
    </row>
    <row r="36" spans="1:9" ht="31.5" hidden="1" customHeight="1" thickBot="1" x14ac:dyDescent="0.35">
      <c r="B36" s="158" t="s">
        <v>2</v>
      </c>
      <c r="C36" s="110" t="s">
        <v>92</v>
      </c>
      <c r="D36" s="110" t="s">
        <v>156</v>
      </c>
      <c r="E36" s="110" t="s">
        <v>163</v>
      </c>
      <c r="F36" s="110" t="s">
        <v>158</v>
      </c>
      <c r="G36" s="157" t="s">
        <v>0</v>
      </c>
      <c r="H36"/>
      <c r="I36" s="10"/>
    </row>
    <row r="37" spans="1:9" ht="15.75" hidden="1" customHeight="1" thickTop="1" x14ac:dyDescent="0.3">
      <c r="B37" s="203"/>
      <c r="C37" s="186"/>
      <c r="D37" s="217"/>
      <c r="E37" s="187"/>
      <c r="F37" s="189"/>
      <c r="G37" s="159">
        <f>IF($A$33=1,$F37*$E37,0)</f>
        <v>0</v>
      </c>
      <c r="H37"/>
    </row>
    <row r="38" spans="1:9" ht="15.75" hidden="1" customHeight="1" x14ac:dyDescent="0.3">
      <c r="B38" s="173"/>
      <c r="C38" s="86"/>
      <c r="D38" s="218"/>
      <c r="E38" s="166"/>
      <c r="F38" s="164"/>
      <c r="G38" s="160">
        <f t="shared" ref="G38:G51" si="1">IF($A$33=1,$F38*$E38,0)</f>
        <v>0</v>
      </c>
      <c r="H38"/>
    </row>
    <row r="39" spans="1:9" ht="15.75" hidden="1" customHeight="1" x14ac:dyDescent="0.3">
      <c r="B39" s="173"/>
      <c r="C39" s="86"/>
      <c r="D39" s="218"/>
      <c r="E39" s="166"/>
      <c r="F39" s="164"/>
      <c r="G39" s="160">
        <f t="shared" si="1"/>
        <v>0</v>
      </c>
      <c r="H39"/>
    </row>
    <row r="40" spans="1:9" ht="15.75" hidden="1" customHeight="1" x14ac:dyDescent="0.3">
      <c r="B40" s="173"/>
      <c r="C40" s="86"/>
      <c r="D40" s="218"/>
      <c r="E40" s="166"/>
      <c r="F40" s="164"/>
      <c r="G40" s="160">
        <f t="shared" si="1"/>
        <v>0</v>
      </c>
      <c r="H40"/>
    </row>
    <row r="41" spans="1:9" ht="15.75" hidden="1" customHeight="1" x14ac:dyDescent="0.3">
      <c r="B41" s="173"/>
      <c r="C41" s="86"/>
      <c r="D41" s="218"/>
      <c r="E41" s="166"/>
      <c r="F41" s="164"/>
      <c r="G41" s="160">
        <f t="shared" si="1"/>
        <v>0</v>
      </c>
      <c r="H41"/>
    </row>
    <row r="42" spans="1:9" ht="15.75" hidden="1" customHeight="1" x14ac:dyDescent="0.3">
      <c r="B42" s="173"/>
      <c r="C42" s="86"/>
      <c r="D42" s="218"/>
      <c r="E42" s="166"/>
      <c r="F42" s="164"/>
      <c r="G42" s="160">
        <f t="shared" si="1"/>
        <v>0</v>
      </c>
      <c r="H42"/>
    </row>
    <row r="43" spans="1:9" ht="15.75" hidden="1" customHeight="1" x14ac:dyDescent="0.3">
      <c r="B43" s="173"/>
      <c r="C43" s="86"/>
      <c r="D43" s="218"/>
      <c r="E43" s="166"/>
      <c r="F43" s="164"/>
      <c r="G43" s="160">
        <f t="shared" si="1"/>
        <v>0</v>
      </c>
      <c r="H43"/>
    </row>
    <row r="44" spans="1:9" ht="15.75" hidden="1" customHeight="1" x14ac:dyDescent="0.3">
      <c r="B44" s="173"/>
      <c r="C44" s="86"/>
      <c r="D44" s="218"/>
      <c r="E44" s="166"/>
      <c r="F44" s="164"/>
      <c r="G44" s="160">
        <f t="shared" si="1"/>
        <v>0</v>
      </c>
      <c r="H44"/>
    </row>
    <row r="45" spans="1:9" ht="15.75" hidden="1" customHeight="1" x14ac:dyDescent="0.3">
      <c r="B45" s="173"/>
      <c r="C45" s="86"/>
      <c r="D45" s="218"/>
      <c r="E45" s="166"/>
      <c r="F45" s="164"/>
      <c r="G45" s="160">
        <f t="shared" si="1"/>
        <v>0</v>
      </c>
      <c r="H45"/>
    </row>
    <row r="46" spans="1:9" ht="15.75" hidden="1" customHeight="1" x14ac:dyDescent="0.3">
      <c r="B46" s="173"/>
      <c r="C46" s="86"/>
      <c r="D46" s="218"/>
      <c r="E46" s="166"/>
      <c r="F46" s="164"/>
      <c r="G46" s="160">
        <f t="shared" si="1"/>
        <v>0</v>
      </c>
      <c r="H46"/>
    </row>
    <row r="47" spans="1:9" ht="15.75" hidden="1" customHeight="1" x14ac:dyDescent="0.3">
      <c r="B47" s="173"/>
      <c r="C47" s="86"/>
      <c r="D47" s="218"/>
      <c r="E47" s="166"/>
      <c r="F47" s="164"/>
      <c r="G47" s="160">
        <f t="shared" si="1"/>
        <v>0</v>
      </c>
      <c r="H47"/>
    </row>
    <row r="48" spans="1:9" ht="15.75" hidden="1" customHeight="1" x14ac:dyDescent="0.3">
      <c r="B48" s="173"/>
      <c r="C48" s="86"/>
      <c r="D48" s="218"/>
      <c r="E48" s="166"/>
      <c r="F48" s="164"/>
      <c r="G48" s="160">
        <f t="shared" si="1"/>
        <v>0</v>
      </c>
      <c r="H48"/>
    </row>
    <row r="49" spans="1:8" ht="15.75" hidden="1" customHeight="1" x14ac:dyDescent="0.3">
      <c r="B49" s="173"/>
      <c r="C49" s="86"/>
      <c r="D49" s="218"/>
      <c r="E49" s="166"/>
      <c r="F49" s="164"/>
      <c r="G49" s="160">
        <f t="shared" si="1"/>
        <v>0</v>
      </c>
      <c r="H49"/>
    </row>
    <row r="50" spans="1:8" ht="15.75" hidden="1" customHeight="1" x14ac:dyDescent="0.3">
      <c r="B50" s="173"/>
      <c r="C50" s="86"/>
      <c r="D50" s="218"/>
      <c r="E50" s="166"/>
      <c r="F50" s="164"/>
      <c r="G50" s="160">
        <f t="shared" si="1"/>
        <v>0</v>
      </c>
      <c r="H50"/>
    </row>
    <row r="51" spans="1:8" ht="15.75" hidden="1" customHeight="1" thickBot="1" x14ac:dyDescent="0.35">
      <c r="B51" s="73"/>
      <c r="C51" s="74"/>
      <c r="D51" s="219"/>
      <c r="E51" s="76"/>
      <c r="F51" s="117"/>
      <c r="G51" s="131">
        <f t="shared" si="1"/>
        <v>0</v>
      </c>
      <c r="H51"/>
    </row>
    <row r="52" spans="1:8" ht="16.5" hidden="1" thickTop="1" x14ac:dyDescent="0.3">
      <c r="B52" s="58" t="s">
        <v>80</v>
      </c>
      <c r="C52" s="58"/>
      <c r="D52" s="58"/>
      <c r="E52" s="58"/>
      <c r="F52" s="177"/>
      <c r="G52" s="137">
        <f>SUM(G37:G51)</f>
        <v>0</v>
      </c>
      <c r="H52" s="8"/>
    </row>
    <row r="53" spans="1:8" hidden="1"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hidden="1" x14ac:dyDescent="0.3">
      <c r="B76" s="1"/>
      <c r="C76" s="1"/>
      <c r="D76" s="1"/>
      <c r="E76" s="1"/>
      <c r="F76" s="7"/>
      <c r="G76" s="8"/>
      <c r="H76"/>
    </row>
    <row r="77" spans="1:8" ht="21" hidden="1" x14ac:dyDescent="0.35">
      <c r="A77" s="119" t="str">
        <f>IF($A$16=0,"",IF(COUNTIFS($A$17:$A$26,B77)=1,1,"nvt"))</f>
        <v/>
      </c>
      <c r="B77" s="129" t="str">
        <f>B19</f>
        <v>Forfait van 23% voor loonkosten en eigen arbeid</v>
      </c>
      <c r="C77" s="37"/>
      <c r="D77" s="37"/>
      <c r="E77" s="1"/>
      <c r="F77" s="7"/>
      <c r="G77" s="8"/>
      <c r="H77"/>
    </row>
    <row r="78" spans="1:8" ht="15" hidden="1" customHeight="1" x14ac:dyDescent="0.25">
      <c r="B78" s="234" t="e">
        <f>IF(A77=1,VLOOKUP(B77,Alle_Kostensoorten[],2,FALSE),VLOOKUP(A77,Alle_Kostensoorten[],2,FALSE))</f>
        <v>#N/A</v>
      </c>
      <c r="C78" s="234"/>
      <c r="D78" s="234"/>
      <c r="E78" s="234"/>
      <c r="F78" s="234"/>
      <c r="G78" s="234"/>
      <c r="H78"/>
    </row>
    <row r="79" spans="1:8" ht="11.25" hidden="1" customHeight="1" x14ac:dyDescent="0.3">
      <c r="B79" s="1"/>
      <c r="C79" s="1"/>
      <c r="D79" s="1"/>
      <c r="E79" s="1"/>
      <c r="F79" s="7"/>
      <c r="G79" s="8"/>
      <c r="H79"/>
    </row>
    <row r="80" spans="1:8" s="5" customFormat="1" ht="16.5" hidden="1" thickBot="1" x14ac:dyDescent="0.35">
      <c r="B80" s="158" t="s">
        <v>2</v>
      </c>
      <c r="C80" s="157" t="s">
        <v>0</v>
      </c>
    </row>
    <row r="81" spans="1:8" ht="15.75" hidden="1"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hidden="1"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hidden="1" customHeight="1" x14ac:dyDescent="0.3">
      <c r="B83" s="227" t="str">
        <f>Hulpblad!V4</f>
        <v xml:space="preserve"> </v>
      </c>
      <c r="C83" s="160">
        <f t="shared" si="3"/>
        <v>0</v>
      </c>
      <c r="D83"/>
      <c r="E83"/>
      <c r="F83"/>
      <c r="G83"/>
      <c r="H83"/>
    </row>
    <row r="84" spans="1:8" ht="15.75" hidden="1" customHeight="1" x14ac:dyDescent="0.3">
      <c r="B84" s="227" t="str">
        <f>Hulpblad!V5</f>
        <v xml:space="preserve"> </v>
      </c>
      <c r="C84" s="160">
        <f t="shared" si="3"/>
        <v>0</v>
      </c>
      <c r="D84"/>
      <c r="E84"/>
      <c r="F84"/>
      <c r="G84"/>
      <c r="H84"/>
    </row>
    <row r="85" spans="1:8" ht="15.75" hidden="1" customHeight="1" x14ac:dyDescent="0.3">
      <c r="B85" s="227" t="str">
        <f>Hulpblad!V6</f>
        <v xml:space="preserve"> </v>
      </c>
      <c r="C85" s="160">
        <f t="shared" si="3"/>
        <v>0</v>
      </c>
      <c r="D85"/>
      <c r="E85"/>
      <c r="F85"/>
      <c r="G85"/>
      <c r="H85"/>
    </row>
    <row r="86" spans="1:8" ht="15.75" hidden="1" customHeight="1" x14ac:dyDescent="0.3">
      <c r="B86" s="227" t="str">
        <f>Hulpblad!V7</f>
        <v xml:space="preserve"> </v>
      </c>
      <c r="C86" s="160">
        <f t="shared" si="3"/>
        <v>0</v>
      </c>
      <c r="D86"/>
      <c r="E86"/>
      <c r="F86"/>
      <c r="G86"/>
      <c r="H86"/>
    </row>
    <row r="87" spans="1:8" ht="15.75" hidden="1" customHeight="1" x14ac:dyDescent="0.3">
      <c r="B87" s="227" t="str">
        <f>Hulpblad!V8</f>
        <v xml:space="preserve"> </v>
      </c>
      <c r="C87" s="160">
        <f t="shared" si="3"/>
        <v>0</v>
      </c>
      <c r="D87"/>
      <c r="E87"/>
      <c r="F87"/>
      <c r="G87"/>
      <c r="H87"/>
    </row>
    <row r="88" spans="1:8" ht="15.75" hidden="1" customHeight="1" x14ac:dyDescent="0.3">
      <c r="B88" s="227" t="str">
        <f>Hulpblad!V9</f>
        <v xml:space="preserve"> </v>
      </c>
      <c r="C88" s="160">
        <f t="shared" si="3"/>
        <v>0</v>
      </c>
      <c r="D88"/>
      <c r="E88"/>
      <c r="F88"/>
      <c r="G88"/>
      <c r="H88"/>
    </row>
    <row r="89" spans="1:8" ht="15.75" hidden="1" customHeight="1" x14ac:dyDescent="0.3">
      <c r="B89" s="227" t="str">
        <f>Hulpblad!V10</f>
        <v xml:space="preserve"> </v>
      </c>
      <c r="C89" s="160">
        <f t="shared" si="3"/>
        <v>0</v>
      </c>
      <c r="D89"/>
      <c r="E89"/>
      <c r="F89"/>
      <c r="G89"/>
      <c r="H89"/>
    </row>
    <row r="90" spans="1:8" ht="15.75" hidden="1" customHeight="1" thickBot="1" x14ac:dyDescent="0.35">
      <c r="B90" s="227" t="str">
        <f>Hulpblad!V11</f>
        <v xml:space="preserve"> </v>
      </c>
      <c r="C90" s="160">
        <f t="shared" si="3"/>
        <v>0</v>
      </c>
      <c r="D90"/>
      <c r="E90"/>
      <c r="F90"/>
      <c r="G90"/>
      <c r="H90"/>
    </row>
    <row r="91" spans="1:8" ht="16.5" hidden="1" thickTop="1" x14ac:dyDescent="0.3">
      <c r="B91" s="228" t="s">
        <v>80</v>
      </c>
      <c r="C91" s="137">
        <f>SUM(C81:C90)</f>
        <v>0</v>
      </c>
      <c r="D91"/>
      <c r="E91"/>
      <c r="F91"/>
      <c r="G91"/>
      <c r="H91"/>
    </row>
    <row r="92" spans="1:8" hidden="1"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34" t="e">
        <f>IF(A94=1,VLOOKUP(B94,Alle_Kostensoorten[],2,FALSE),VLOOKUP(A94,Alle_Kostensoorten[],2,FALSE))</f>
        <v>#N/A</v>
      </c>
      <c r="C95" s="234"/>
      <c r="D95" s="234"/>
      <c r="E95" s="234"/>
      <c r="F95" s="234"/>
      <c r="G95" s="234"/>
      <c r="H95"/>
    </row>
    <row r="96" spans="1:8" ht="9.75" hidden="1" customHeight="1" x14ac:dyDescent="0.3">
      <c r="B96" s="1"/>
      <c r="C96" s="1"/>
      <c r="D96" s="1"/>
      <c r="E96" s="1"/>
      <c r="F96" s="7"/>
      <c r="G96" s="8"/>
      <c r="H96"/>
    </row>
    <row r="97" spans="1:9" ht="16.5" hidden="1" thickBot="1" x14ac:dyDescent="0.35">
      <c r="B97" s="56" t="s">
        <v>2</v>
      </c>
      <c r="C97" s="200" t="s">
        <v>92</v>
      </c>
      <c r="D97" s="200" t="s">
        <v>62</v>
      </c>
      <c r="E97" s="57" t="s">
        <v>0</v>
      </c>
      <c r="F97" s="1"/>
      <c r="G97" s="7"/>
      <c r="H97" s="8"/>
    </row>
    <row r="98" spans="1:9" ht="15.75" hidden="1" customHeight="1" thickTop="1" x14ac:dyDescent="0.3">
      <c r="B98" s="224"/>
      <c r="C98" s="186"/>
      <c r="D98" s="164"/>
      <c r="E98" s="130">
        <f>IF($A$94=1,$D98*50,0)</f>
        <v>0</v>
      </c>
      <c r="F98" s="1"/>
      <c r="G98" s="7"/>
      <c r="H98" s="8"/>
    </row>
    <row r="99" spans="1:9" ht="15.75" hidden="1" customHeight="1" x14ac:dyDescent="0.3">
      <c r="B99" s="225"/>
      <c r="C99" s="186"/>
      <c r="D99" s="164"/>
      <c r="E99" s="131">
        <f t="shared" ref="E99:E107" si="4">IF($A$94=1,$D99*50,0)</f>
        <v>0</v>
      </c>
      <c r="F99" s="1"/>
      <c r="G99" s="7"/>
      <c r="H99" s="8"/>
    </row>
    <row r="100" spans="1:9" ht="15.75" hidden="1" customHeight="1" x14ac:dyDescent="0.3">
      <c r="B100" s="225"/>
      <c r="C100" s="186"/>
      <c r="D100" s="164"/>
      <c r="E100" s="131">
        <f t="shared" si="4"/>
        <v>0</v>
      </c>
      <c r="F100" s="1"/>
      <c r="G100" s="7"/>
      <c r="H100" s="8"/>
    </row>
    <row r="101" spans="1:9" ht="15.75" hidden="1" customHeight="1" x14ac:dyDescent="0.3">
      <c r="B101" s="225"/>
      <c r="C101" s="186"/>
      <c r="D101" s="164"/>
      <c r="E101" s="131">
        <f t="shared" si="4"/>
        <v>0</v>
      </c>
      <c r="F101" s="1"/>
      <c r="G101" s="7"/>
      <c r="H101" s="8"/>
    </row>
    <row r="102" spans="1:9" ht="15.75" hidden="1" customHeight="1" x14ac:dyDescent="0.3">
      <c r="B102" s="225"/>
      <c r="C102" s="186"/>
      <c r="D102" s="164"/>
      <c r="E102" s="131">
        <f t="shared" si="4"/>
        <v>0</v>
      </c>
      <c r="F102" s="1"/>
      <c r="G102" s="7"/>
      <c r="H102" s="8"/>
    </row>
    <row r="103" spans="1:9" ht="15.75" hidden="1" customHeight="1" x14ac:dyDescent="0.3">
      <c r="B103" s="225"/>
      <c r="C103" s="186"/>
      <c r="D103" s="164"/>
      <c r="E103" s="131">
        <f t="shared" si="4"/>
        <v>0</v>
      </c>
      <c r="F103" s="1"/>
      <c r="G103" s="7"/>
      <c r="H103" s="8"/>
    </row>
    <row r="104" spans="1:9" ht="15.75" hidden="1" customHeight="1" x14ac:dyDescent="0.3">
      <c r="B104" s="225"/>
      <c r="C104" s="186"/>
      <c r="D104" s="164"/>
      <c r="E104" s="131">
        <f t="shared" si="4"/>
        <v>0</v>
      </c>
      <c r="F104" s="1"/>
      <c r="G104" s="7"/>
      <c r="H104" s="8"/>
    </row>
    <row r="105" spans="1:9" ht="15.75" hidden="1" customHeight="1" x14ac:dyDescent="0.3">
      <c r="B105" s="225"/>
      <c r="C105" s="186"/>
      <c r="D105" s="164"/>
      <c r="E105" s="131">
        <f t="shared" si="4"/>
        <v>0</v>
      </c>
      <c r="F105" s="1"/>
      <c r="G105" s="7"/>
      <c r="H105" s="8"/>
    </row>
    <row r="106" spans="1:9" ht="15.75" hidden="1" customHeight="1" x14ac:dyDescent="0.3">
      <c r="B106" s="225"/>
      <c r="C106" s="186"/>
      <c r="D106" s="164"/>
      <c r="E106" s="131">
        <f t="shared" si="4"/>
        <v>0</v>
      </c>
      <c r="F106" s="1"/>
      <c r="G106" s="7"/>
      <c r="H106" s="8"/>
    </row>
    <row r="107" spans="1:9" ht="15.75" hidden="1" customHeight="1" thickBot="1" x14ac:dyDescent="0.35">
      <c r="B107" s="225"/>
      <c r="C107" s="186"/>
      <c r="D107" s="164"/>
      <c r="E107" s="131">
        <f t="shared" si="4"/>
        <v>0</v>
      </c>
      <c r="F107" s="1"/>
      <c r="G107" s="7"/>
      <c r="H107" s="8"/>
    </row>
    <row r="108" spans="1:9" ht="16.5" hidden="1" thickTop="1" x14ac:dyDescent="0.3">
      <c r="B108" s="58" t="s">
        <v>80</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34" t="e">
        <f>IF(A128=1,VLOOKUP(B128,Alle_Kostensoorten[],2,FALSE),VLOOKUP(A128,Alle_Kostensoorten[],2,FALSE))</f>
        <v>#N/A</v>
      </c>
      <c r="C129" s="234"/>
      <c r="D129" s="234"/>
      <c r="E129" s="234"/>
      <c r="F129" s="234"/>
      <c r="G129" s="234"/>
      <c r="H129" s="234"/>
      <c r="I129" s="234"/>
    </row>
    <row r="130" spans="1:9" ht="9.75" hidden="1" customHeight="1" x14ac:dyDescent="0.3">
      <c r="B130" s="3"/>
      <c r="C130" s="4"/>
      <c r="D130" s="12"/>
      <c r="E130" s="12"/>
      <c r="F130" s="9"/>
      <c r="G130"/>
      <c r="H130"/>
    </row>
    <row r="131" spans="1:9" ht="16.5" hidden="1" customHeight="1" thickBot="1" x14ac:dyDescent="0.35">
      <c r="B131" s="199" t="s">
        <v>2</v>
      </c>
      <c r="C131" s="200" t="s">
        <v>94</v>
      </c>
      <c r="D131" s="200" t="s">
        <v>6</v>
      </c>
      <c r="E131" s="201" t="s">
        <v>0</v>
      </c>
      <c r="F131" s="201" t="s">
        <v>41</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80</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hidden="1" x14ac:dyDescent="0.35">
      <c r="A144" s="119" t="str">
        <f>IF($A$16=0,"",IF(COUNTIFS($A$17:$A$26,B144)=1,1,"nvt"))</f>
        <v/>
      </c>
      <c r="B144" s="129" t="str">
        <f>B23</f>
        <v>Bijdragen in natura</v>
      </c>
      <c r="C144" s="37"/>
      <c r="D144" s="1"/>
      <c r="E144" s="1"/>
      <c r="F144" s="9"/>
      <c r="G144" s="10"/>
      <c r="H144"/>
    </row>
    <row r="145" spans="2:9" ht="18" hidden="1" customHeight="1" x14ac:dyDescent="0.25">
      <c r="B145" s="234" t="e">
        <f>IF(A144=1,VLOOKUP(B144,Alle_Kostensoorten[],2,FALSE),VLOOKUP(A144,Alle_Kostensoorten[],2,FALSE))</f>
        <v>#N/A</v>
      </c>
      <c r="C145" s="234"/>
      <c r="D145" s="234"/>
      <c r="E145" s="234"/>
      <c r="F145" s="234"/>
      <c r="G145" s="234"/>
      <c r="H145" s="234"/>
      <c r="I145" s="234"/>
    </row>
    <row r="146" spans="2:9" ht="9.75" hidden="1" customHeight="1" x14ac:dyDescent="0.3">
      <c r="B146" s="3"/>
      <c r="C146" s="1"/>
      <c r="D146" s="1"/>
      <c r="E146" s="1"/>
      <c r="F146" s="9"/>
      <c r="G146" s="10"/>
      <c r="H146"/>
    </row>
    <row r="147" spans="2:9" ht="16.5" hidden="1" customHeight="1" thickBot="1" x14ac:dyDescent="0.35">
      <c r="B147" s="195" t="s">
        <v>2</v>
      </c>
      <c r="C147" s="197" t="s">
        <v>94</v>
      </c>
      <c r="D147" s="196" t="s">
        <v>6</v>
      </c>
      <c r="E147" s="197" t="s">
        <v>0</v>
      </c>
      <c r="F147" s="196" t="s">
        <v>32</v>
      </c>
      <c r="G147" s="198"/>
      <c r="H147" s="198"/>
      <c r="I147" s="198"/>
    </row>
    <row r="148" spans="2:9" ht="15.75" hidden="1" customHeight="1" thickTop="1" x14ac:dyDescent="0.3">
      <c r="B148" s="185"/>
      <c r="C148" s="186"/>
      <c r="D148" s="187"/>
      <c r="E148" s="159">
        <f>IF($A$144=1,$D148,0)</f>
        <v>0</v>
      </c>
      <c r="F148" s="190"/>
      <c r="G148" s="191"/>
      <c r="H148" s="191"/>
      <c r="I148" s="191"/>
    </row>
    <row r="149" spans="2:9" ht="15.75" hidden="1" customHeight="1" x14ac:dyDescent="0.3">
      <c r="B149" s="161"/>
      <c r="C149" s="86"/>
      <c r="D149" s="166"/>
      <c r="E149" s="159">
        <f t="shared" ref="E149:E164" si="7">IF($A$144=1,$D149,0)</f>
        <v>0</v>
      </c>
      <c r="F149" s="167"/>
      <c r="G149" s="168"/>
      <c r="H149" s="168"/>
      <c r="I149" s="168"/>
    </row>
    <row r="150" spans="2:9" ht="15.75" hidden="1" customHeight="1" x14ac:dyDescent="0.3">
      <c r="B150" s="161"/>
      <c r="C150" s="86"/>
      <c r="D150" s="166"/>
      <c r="E150" s="159">
        <f t="shared" si="7"/>
        <v>0</v>
      </c>
      <c r="F150" s="167"/>
      <c r="G150" s="168"/>
      <c r="H150" s="168"/>
      <c r="I150" s="168"/>
    </row>
    <row r="151" spans="2:9" ht="15.75" hidden="1" customHeight="1" x14ac:dyDescent="0.3">
      <c r="B151" s="161"/>
      <c r="C151" s="86"/>
      <c r="D151" s="166"/>
      <c r="E151" s="159">
        <f t="shared" si="7"/>
        <v>0</v>
      </c>
      <c r="F151" s="167"/>
      <c r="G151" s="168"/>
      <c r="H151" s="168"/>
      <c r="I151" s="168"/>
    </row>
    <row r="152" spans="2:9" ht="15.75" hidden="1" customHeight="1" x14ac:dyDescent="0.3">
      <c r="B152" s="161"/>
      <c r="C152" s="86"/>
      <c r="D152" s="166"/>
      <c r="E152" s="159">
        <f t="shared" si="7"/>
        <v>0</v>
      </c>
      <c r="F152" s="167"/>
      <c r="G152" s="168"/>
      <c r="H152" s="168"/>
      <c r="I152" s="168"/>
    </row>
    <row r="153" spans="2:9" ht="15.75" hidden="1" customHeight="1" x14ac:dyDescent="0.3">
      <c r="B153" s="161"/>
      <c r="C153" s="86"/>
      <c r="D153" s="166"/>
      <c r="E153" s="159">
        <f t="shared" si="7"/>
        <v>0</v>
      </c>
      <c r="F153" s="167"/>
      <c r="G153" s="168"/>
      <c r="H153" s="168"/>
      <c r="I153" s="168"/>
    </row>
    <row r="154" spans="2:9" ht="15.75" hidden="1" customHeight="1" x14ac:dyDescent="0.3">
      <c r="B154" s="161"/>
      <c r="C154" s="86"/>
      <c r="D154" s="166"/>
      <c r="E154" s="159">
        <f t="shared" si="7"/>
        <v>0</v>
      </c>
      <c r="F154" s="167"/>
      <c r="G154" s="168"/>
      <c r="H154" s="168"/>
      <c r="I154" s="168"/>
    </row>
    <row r="155" spans="2:9" ht="15.75" hidden="1" customHeight="1" x14ac:dyDescent="0.3">
      <c r="B155" s="161"/>
      <c r="C155" s="86"/>
      <c r="D155" s="166"/>
      <c r="E155" s="159">
        <f t="shared" si="7"/>
        <v>0</v>
      </c>
      <c r="F155" s="167"/>
      <c r="G155" s="168"/>
      <c r="H155" s="168"/>
      <c r="I155" s="168"/>
    </row>
    <row r="156" spans="2:9" ht="15.75" hidden="1" customHeight="1" x14ac:dyDescent="0.3">
      <c r="B156" s="161"/>
      <c r="C156" s="86"/>
      <c r="D156" s="166"/>
      <c r="E156" s="159">
        <f t="shared" si="7"/>
        <v>0</v>
      </c>
      <c r="F156" s="167"/>
      <c r="G156" s="168"/>
      <c r="H156" s="168"/>
      <c r="I156" s="168"/>
    </row>
    <row r="157" spans="2:9" ht="15.75" hidden="1" customHeight="1" x14ac:dyDescent="0.3">
      <c r="B157" s="161"/>
      <c r="C157" s="86"/>
      <c r="D157" s="166"/>
      <c r="E157" s="159">
        <f t="shared" si="7"/>
        <v>0</v>
      </c>
      <c r="F157" s="167"/>
      <c r="G157" s="168"/>
      <c r="H157" s="168"/>
      <c r="I157" s="168"/>
    </row>
    <row r="158" spans="2:9" ht="15.75" hidden="1" customHeight="1" x14ac:dyDescent="0.3">
      <c r="B158" s="161"/>
      <c r="C158" s="86"/>
      <c r="D158" s="166"/>
      <c r="E158" s="159">
        <f t="shared" si="7"/>
        <v>0</v>
      </c>
      <c r="F158" s="167"/>
      <c r="G158" s="168"/>
      <c r="H158" s="168"/>
      <c r="I158" s="168"/>
    </row>
    <row r="159" spans="2:9" ht="15.75" hidden="1" customHeight="1" x14ac:dyDescent="0.3">
      <c r="B159" s="161"/>
      <c r="C159" s="86"/>
      <c r="D159" s="166"/>
      <c r="E159" s="159">
        <f t="shared" si="7"/>
        <v>0</v>
      </c>
      <c r="F159" s="167"/>
      <c r="G159" s="168"/>
      <c r="H159" s="168"/>
      <c r="I159" s="168"/>
    </row>
    <row r="160" spans="2:9" ht="15.75" hidden="1" customHeight="1" x14ac:dyDescent="0.3">
      <c r="B160" s="161"/>
      <c r="C160" s="86"/>
      <c r="D160" s="166"/>
      <c r="E160" s="159">
        <f t="shared" si="7"/>
        <v>0</v>
      </c>
      <c r="F160" s="167"/>
      <c r="G160" s="168"/>
      <c r="H160" s="168"/>
      <c r="I160" s="168"/>
    </row>
    <row r="161" spans="1:9" ht="15.75" hidden="1" customHeight="1" x14ac:dyDescent="0.3">
      <c r="B161" s="161"/>
      <c r="C161" s="86"/>
      <c r="D161" s="166"/>
      <c r="E161" s="159">
        <f t="shared" si="7"/>
        <v>0</v>
      </c>
      <c r="F161" s="167"/>
      <c r="G161" s="168"/>
      <c r="H161" s="168"/>
      <c r="I161" s="168"/>
    </row>
    <row r="162" spans="1:9" ht="15.75" hidden="1" customHeight="1" x14ac:dyDescent="0.3">
      <c r="B162" s="161"/>
      <c r="C162" s="86"/>
      <c r="D162" s="166"/>
      <c r="E162" s="159">
        <f t="shared" si="7"/>
        <v>0</v>
      </c>
      <c r="F162" s="167"/>
      <c r="G162" s="168"/>
      <c r="H162" s="168"/>
      <c r="I162" s="168"/>
    </row>
    <row r="163" spans="1:9" ht="15.75" hidden="1" customHeight="1" x14ac:dyDescent="0.3">
      <c r="B163" s="161"/>
      <c r="C163" s="86"/>
      <c r="D163" s="166"/>
      <c r="E163" s="159">
        <f t="shared" si="7"/>
        <v>0</v>
      </c>
      <c r="F163" s="167"/>
      <c r="G163" s="168"/>
      <c r="H163" s="168"/>
      <c r="I163" s="168"/>
    </row>
    <row r="164" spans="1:9" ht="15.75" hidden="1" customHeight="1" thickBot="1" x14ac:dyDescent="0.35">
      <c r="B164" s="75"/>
      <c r="C164" s="74"/>
      <c r="D164" s="76"/>
      <c r="E164" s="159">
        <f t="shared" si="7"/>
        <v>0</v>
      </c>
      <c r="F164" s="111"/>
      <c r="G164" s="112"/>
      <c r="H164" s="112"/>
      <c r="I164" s="112"/>
    </row>
    <row r="165" spans="1:9" ht="16.350000000000001" hidden="1" customHeight="1" thickTop="1" x14ac:dyDescent="0.3">
      <c r="B165" s="58" t="s">
        <v>80</v>
      </c>
      <c r="C165" s="58"/>
      <c r="D165" s="58"/>
      <c r="E165" s="137">
        <f>SUM(E148:E164)</f>
        <v>0</v>
      </c>
      <c r="F165" s="176"/>
      <c r="G165" s="176"/>
      <c r="H165" s="176"/>
      <c r="I165" s="176"/>
    </row>
    <row r="166" spans="1:9" ht="16.350000000000001" hidden="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34" t="e">
        <f>IF(A168=1,VLOOKUP(B168,Alle_Kostensoorten[],2,FALSE),VLOOKUP(A168,Alle_Kostensoorten[],2,FALSE))</f>
        <v>#N/A</v>
      </c>
      <c r="C169" s="234"/>
      <c r="D169" s="234"/>
      <c r="E169" s="234"/>
      <c r="F169" s="234"/>
      <c r="G169" s="234"/>
      <c r="H169" s="234"/>
      <c r="I169" s="234"/>
    </row>
    <row r="170" spans="1:9" ht="9.75" hidden="1" customHeight="1" x14ac:dyDescent="0.3">
      <c r="B170" s="3"/>
      <c r="C170" s="1"/>
      <c r="D170" s="1"/>
      <c r="E170" s="1"/>
      <c r="F170" s="9"/>
      <c r="G170" s="8"/>
      <c r="H170"/>
    </row>
    <row r="171" spans="1:9" ht="48.75" hidden="1" customHeight="1" thickBot="1" x14ac:dyDescent="0.35">
      <c r="B171" s="195" t="s">
        <v>2</v>
      </c>
      <c r="C171" s="196" t="s">
        <v>90</v>
      </c>
      <c r="D171" s="196" t="s">
        <v>3</v>
      </c>
      <c r="E171" s="196" t="s">
        <v>117</v>
      </c>
      <c r="F171" s="196" t="s">
        <v>4</v>
      </c>
      <c r="G171" s="196" t="s">
        <v>104</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80</v>
      </c>
      <c r="C180" s="58"/>
      <c r="D180" s="58"/>
      <c r="E180" s="58"/>
      <c r="F180" s="58"/>
      <c r="G180" s="58"/>
      <c r="H180" s="176"/>
      <c r="I180" s="137">
        <f>SUM(I172:I179)</f>
        <v>0</v>
      </c>
    </row>
    <row r="181" spans="1:9" hidden="1" x14ac:dyDescent="0.3">
      <c r="B181" s="1"/>
      <c r="C181" s="1"/>
      <c r="D181" s="1"/>
      <c r="E181" s="1"/>
      <c r="F181" s="14"/>
      <c r="G181" s="14"/>
      <c r="H181" s="8"/>
    </row>
    <row r="182" spans="1:9" hidden="1" x14ac:dyDescent="0.3">
      <c r="B182" s="3"/>
      <c r="C182" s="1"/>
      <c r="D182" s="1"/>
      <c r="E182" s="1"/>
      <c r="F182" s="9"/>
      <c r="G182" s="10"/>
      <c r="H182"/>
    </row>
    <row r="183" spans="1:9" ht="21" hidden="1" x14ac:dyDescent="0.35">
      <c r="A183" s="119" t="str">
        <f>IF($A$16=0,"",IF(COUNTIFS($A$17:$A$26,B183)=1,1,"nvt"))</f>
        <v/>
      </c>
      <c r="B183" s="129" t="str">
        <f>B25</f>
        <v>Overige kosten</v>
      </c>
      <c r="C183" s="37"/>
      <c r="D183"/>
      <c r="E183"/>
      <c r="F183"/>
      <c r="G183"/>
      <c r="H183"/>
    </row>
    <row r="184" spans="1:9" ht="14.25" hidden="1"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hidden="1" customHeight="1" x14ac:dyDescent="0.3">
      <c r="B185" s="3"/>
      <c r="C185" s="4"/>
      <c r="D185"/>
      <c r="E185"/>
      <c r="F185"/>
      <c r="G185"/>
      <c r="H185"/>
    </row>
    <row r="186" spans="1:9" ht="16.5" hidden="1" thickBot="1" x14ac:dyDescent="0.35">
      <c r="B186" s="158" t="s">
        <v>2</v>
      </c>
      <c r="C186" s="110" t="s">
        <v>94</v>
      </c>
      <c r="D186" s="110" t="s">
        <v>123</v>
      </c>
      <c r="E186" s="110" t="s">
        <v>116</v>
      </c>
      <c r="F186" s="157" t="s">
        <v>0</v>
      </c>
      <c r="G186" s="110" t="s">
        <v>32</v>
      </c>
      <c r="H186" s="198"/>
      <c r="I186" s="198"/>
    </row>
    <row r="187" spans="1:9" ht="15.75" hidden="1" customHeight="1" thickTop="1" x14ac:dyDescent="0.3">
      <c r="B187" s="203"/>
      <c r="C187" s="186"/>
      <c r="D187" s="186"/>
      <c r="E187" s="189"/>
      <c r="F187" s="159">
        <f>IF($A$183=1,$E187*$D187,0)</f>
        <v>0</v>
      </c>
      <c r="G187" s="186"/>
      <c r="H187" s="191"/>
      <c r="I187" s="191"/>
    </row>
    <row r="188" spans="1:9" ht="15.75" hidden="1" customHeight="1" x14ac:dyDescent="0.3">
      <c r="B188" s="173"/>
      <c r="C188" s="86"/>
      <c r="D188" s="186"/>
      <c r="E188" s="189"/>
      <c r="F188" s="160">
        <f t="shared" ref="F188:F202" si="9">IF($A$183=1,$E188*$D188,0)</f>
        <v>0</v>
      </c>
      <c r="G188" s="186"/>
      <c r="H188" s="168"/>
      <c r="I188" s="168"/>
    </row>
    <row r="189" spans="1:9" ht="15.75" hidden="1" customHeight="1" x14ac:dyDescent="0.3">
      <c r="B189" s="173"/>
      <c r="C189" s="86"/>
      <c r="D189" s="186"/>
      <c r="E189" s="189"/>
      <c r="F189" s="160">
        <f t="shared" si="9"/>
        <v>0</v>
      </c>
      <c r="G189" s="186"/>
      <c r="H189" s="168"/>
      <c r="I189" s="168"/>
    </row>
    <row r="190" spans="1:9" ht="15.75" hidden="1" customHeight="1" x14ac:dyDescent="0.3">
      <c r="B190" s="173"/>
      <c r="C190" s="86"/>
      <c r="D190" s="186"/>
      <c r="E190" s="189"/>
      <c r="F190" s="160">
        <f t="shared" si="9"/>
        <v>0</v>
      </c>
      <c r="G190" s="186"/>
      <c r="H190" s="168"/>
      <c r="I190" s="168"/>
    </row>
    <row r="191" spans="1:9" ht="15.75" hidden="1" customHeight="1" x14ac:dyDescent="0.3">
      <c r="B191" s="173"/>
      <c r="C191" s="86"/>
      <c r="D191" s="186"/>
      <c r="E191" s="189"/>
      <c r="F191" s="160">
        <f t="shared" si="9"/>
        <v>0</v>
      </c>
      <c r="G191" s="186"/>
      <c r="H191" s="168"/>
      <c r="I191" s="168"/>
    </row>
    <row r="192" spans="1:9" ht="15.75" hidden="1" customHeight="1" x14ac:dyDescent="0.3">
      <c r="B192" s="173"/>
      <c r="C192" s="86"/>
      <c r="D192" s="186"/>
      <c r="E192" s="189"/>
      <c r="F192" s="160">
        <f t="shared" si="9"/>
        <v>0</v>
      </c>
      <c r="G192" s="186"/>
      <c r="H192" s="168"/>
      <c r="I192" s="168"/>
    </row>
    <row r="193" spans="1:9" ht="15.75" hidden="1" customHeight="1" x14ac:dyDescent="0.3">
      <c r="B193" s="173"/>
      <c r="C193" s="86"/>
      <c r="D193" s="86"/>
      <c r="E193" s="164"/>
      <c r="F193" s="160">
        <f t="shared" si="9"/>
        <v>0</v>
      </c>
      <c r="G193" s="86"/>
      <c r="H193" s="168"/>
      <c r="I193" s="168"/>
    </row>
    <row r="194" spans="1:9" ht="15.75" hidden="1" customHeight="1" x14ac:dyDescent="0.3">
      <c r="B194" s="173"/>
      <c r="C194" s="86"/>
      <c r="D194" s="86"/>
      <c r="E194" s="164"/>
      <c r="F194" s="160">
        <f t="shared" si="9"/>
        <v>0</v>
      </c>
      <c r="G194" s="86"/>
      <c r="H194" s="168"/>
      <c r="I194" s="168"/>
    </row>
    <row r="195" spans="1:9" ht="15.75" hidden="1" customHeight="1" x14ac:dyDescent="0.3">
      <c r="B195" s="173"/>
      <c r="C195" s="86"/>
      <c r="D195" s="86"/>
      <c r="E195" s="164"/>
      <c r="F195" s="160">
        <f t="shared" si="9"/>
        <v>0</v>
      </c>
      <c r="G195" s="86"/>
      <c r="H195" s="168"/>
      <c r="I195" s="168"/>
    </row>
    <row r="196" spans="1:9" ht="15.75" hidden="1" customHeight="1" x14ac:dyDescent="0.3">
      <c r="B196" s="173"/>
      <c r="C196" s="86"/>
      <c r="D196" s="86"/>
      <c r="E196" s="164"/>
      <c r="F196" s="160">
        <f t="shared" si="9"/>
        <v>0</v>
      </c>
      <c r="G196" s="86"/>
      <c r="H196" s="168"/>
      <c r="I196" s="168"/>
    </row>
    <row r="197" spans="1:9" ht="15.75" hidden="1" customHeight="1" x14ac:dyDescent="0.3">
      <c r="B197" s="173"/>
      <c r="C197" s="86"/>
      <c r="D197" s="86"/>
      <c r="E197" s="164"/>
      <c r="F197" s="160">
        <f t="shared" si="9"/>
        <v>0</v>
      </c>
      <c r="G197" s="86"/>
      <c r="H197" s="168"/>
      <c r="I197" s="168"/>
    </row>
    <row r="198" spans="1:9" ht="15.75" hidden="1" customHeight="1" x14ac:dyDescent="0.3">
      <c r="B198" s="173"/>
      <c r="C198" s="86"/>
      <c r="D198" s="86"/>
      <c r="E198" s="164"/>
      <c r="F198" s="160">
        <f t="shared" si="9"/>
        <v>0</v>
      </c>
      <c r="G198" s="86"/>
      <c r="H198" s="168"/>
      <c r="I198" s="168"/>
    </row>
    <row r="199" spans="1:9" ht="15.75" hidden="1" customHeight="1" x14ac:dyDescent="0.3">
      <c r="B199" s="173"/>
      <c r="C199" s="86"/>
      <c r="D199" s="86"/>
      <c r="E199" s="164"/>
      <c r="F199" s="160">
        <f t="shared" si="9"/>
        <v>0</v>
      </c>
      <c r="G199" s="86"/>
      <c r="H199" s="168"/>
      <c r="I199" s="168"/>
    </row>
    <row r="200" spans="1:9" ht="15.75" hidden="1" customHeight="1" x14ac:dyDescent="0.3">
      <c r="B200" s="173"/>
      <c r="C200" s="86"/>
      <c r="D200" s="86"/>
      <c r="E200" s="164"/>
      <c r="F200" s="160">
        <f t="shared" si="9"/>
        <v>0</v>
      </c>
      <c r="G200" s="86"/>
      <c r="H200" s="168"/>
      <c r="I200" s="168"/>
    </row>
    <row r="201" spans="1:9" ht="15.75" hidden="1" customHeight="1" x14ac:dyDescent="0.3">
      <c r="B201" s="173"/>
      <c r="C201" s="86"/>
      <c r="D201" s="86"/>
      <c r="E201" s="164"/>
      <c r="F201" s="160">
        <f t="shared" si="9"/>
        <v>0</v>
      </c>
      <c r="G201" s="86"/>
      <c r="H201" s="168"/>
      <c r="I201" s="168"/>
    </row>
    <row r="202" spans="1:9" ht="15.75" hidden="1" customHeight="1" thickBot="1" x14ac:dyDescent="0.35">
      <c r="B202" s="73"/>
      <c r="C202" s="74"/>
      <c r="D202" s="74"/>
      <c r="E202" s="117"/>
      <c r="F202" s="131">
        <f t="shared" si="9"/>
        <v>0</v>
      </c>
      <c r="G202" s="74"/>
      <c r="H202" s="168"/>
      <c r="I202" s="168"/>
    </row>
    <row r="203" spans="1:9" ht="16.5" hidden="1" thickTop="1" x14ac:dyDescent="0.3">
      <c r="B203" s="174" t="s">
        <v>80</v>
      </c>
      <c r="C203" s="174"/>
      <c r="D203" s="174"/>
      <c r="E203" s="175"/>
      <c r="F203" s="137">
        <f>SUM(F187:F202)</f>
        <v>0</v>
      </c>
      <c r="G203" s="174"/>
      <c r="H203" s="174"/>
      <c r="I203" s="174"/>
    </row>
    <row r="204" spans="1:9" hidden="1" x14ac:dyDescent="0.3">
      <c r="B204" s="1"/>
      <c r="C204" s="1"/>
      <c r="D204" s="1"/>
      <c r="E204" s="1"/>
      <c r="F204" s="7"/>
      <c r="G204" s="8"/>
      <c r="H204"/>
    </row>
    <row r="205" spans="1:9" hidden="1"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hidden="1" thickBot="1" x14ac:dyDescent="0.35">
      <c r="B222" s="33"/>
      <c r="C222" s="34"/>
      <c r="D222" s="34"/>
      <c r="E222" s="34"/>
      <c r="F222" s="35"/>
      <c r="G222" s="36"/>
      <c r="H222" s="36"/>
      <c r="I222" s="36"/>
    </row>
    <row r="223" spans="2:9" ht="7.5" customHeight="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37"/>
      <c r="D2" s="237"/>
      <c r="E2" s="237"/>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37"/>
      <c r="D2" s="237"/>
      <c r="E2" s="237"/>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40"/>
      <c r="D6" s="240"/>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38" t="s">
        <v>102</v>
      </c>
      <c r="C14" s="238"/>
      <c r="D14" s="238"/>
      <c r="E14" s="238"/>
      <c r="F14" s="238"/>
      <c r="G14" s="238"/>
      <c r="H14" s="238"/>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t="str">
        <f>IFERROR(HLOOKUP(VLOOKUP(Projectinformatie!$B$24,Keuzeopties[#All],3,FALSE)&amp;IF($C$6="Kennisinstelling","K",""),Keuze_Kostensoort[#All],3,FALSE),0)</f>
        <v>Loonkosten plus vast % (44,2%)</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t="str">
        <f>IFERROR(HLOOKUP(VLOOKUP(Projectinformatie!$B$24,Keuzeopties[#All],3,FALSE)&amp;IF($C$6="Kennisinstelling","K",""),Keuze_Kostensoort[#All],6,FALSE),0)</f>
        <v>Vast uurtarief eigen arbeid - € 43</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t="str">
        <f>IFERROR(HLOOKUP(VLOOKUP(Projectinformatie!$B$24,Keuzeopties[#All],3,FALSE)&amp;IF(C17="Kennisinstelling","K",""),Keuze_Kostensoort[#All],11,FALSE),0)</f>
        <v>Forfait 40% voor overige kosten</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5">
      <c r="B30" s="32"/>
      <c r="C30" s="32"/>
      <c r="D30" s="32"/>
      <c r="E30" s="32"/>
      <c r="F30" s="32"/>
      <c r="G30" s="32"/>
      <c r="H30" s="32"/>
    </row>
    <row r="31" spans="1:12" ht="25.5" customHeight="1" x14ac:dyDescent="0.25">
      <c r="B31" s="236" t="s">
        <v>86</v>
      </c>
      <c r="C31" s="236"/>
      <c r="D31" s="236"/>
      <c r="E31" s="236"/>
      <c r="F31" s="236"/>
      <c r="G31" s="236"/>
      <c r="H31" s="23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34" t="str">
        <f>IF(A33="nvt",VLOOKUP(A33,Alle_Kostensoorten[],2,FALSE),VLOOKUP(B33,Alle_Kostensoorten[],2,FALSE))</f>
        <v>Toelichting: Zie voor berekening tabblad 'Instructie'</v>
      </c>
      <c r="C34" s="234"/>
      <c r="D34" s="234"/>
      <c r="E34" s="234"/>
      <c r="F34" s="234"/>
      <c r="G34" s="234"/>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51"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1:8" ht="15.75" customHeight="1" x14ac:dyDescent="0.3">
      <c r="B49" s="173"/>
      <c r="C49" s="86"/>
      <c r="D49" s="218"/>
      <c r="E49" s="166"/>
      <c r="F49" s="164"/>
      <c r="G49" s="160">
        <f t="shared" si="1"/>
        <v>0</v>
      </c>
      <c r="H49"/>
    </row>
    <row r="50" spans="1:8" ht="15.75" customHeight="1" x14ac:dyDescent="0.3">
      <c r="B50" s="173"/>
      <c r="C50" s="86"/>
      <c r="D50" s="218"/>
      <c r="E50" s="166"/>
      <c r="F50" s="164"/>
      <c r="G50" s="160">
        <f t="shared" si="1"/>
        <v>0</v>
      </c>
      <c r="H50"/>
    </row>
    <row r="51" spans="1:8" ht="15.75" customHeight="1" thickBot="1" x14ac:dyDescent="0.35">
      <c r="B51" s="73"/>
      <c r="C51" s="74"/>
      <c r="D51" s="219"/>
      <c r="E51" s="76"/>
      <c r="F51" s="117"/>
      <c r="G51" s="131">
        <f t="shared" si="1"/>
        <v>0</v>
      </c>
      <c r="H51"/>
    </row>
    <row r="52" spans="1:8" ht="16.5" thickTop="1" x14ac:dyDescent="0.3">
      <c r="B52" s="58" t="s">
        <v>80</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34" t="str">
        <f>IF(A55="nvt",VLOOKUP(A55,Alle_Kostensoorten[],2,FALSE),VLOOKUP(B55,Alle_Kostensoorten[],2,FALSE))</f>
        <v>Toelichting: Zie voor berekening tabblad 'Instructie'</v>
      </c>
      <c r="C56" s="234"/>
      <c r="D56" s="234"/>
      <c r="E56" s="234"/>
      <c r="F56" s="234"/>
      <c r="G56" s="234"/>
      <c r="H56"/>
    </row>
    <row r="57" spans="1:8" ht="9" customHeight="1" x14ac:dyDescent="0.3">
      <c r="B57" s="1"/>
      <c r="C57" s="1"/>
      <c r="D57" s="1"/>
      <c r="E57" s="1"/>
      <c r="F57" s="7"/>
      <c r="G57" s="8"/>
      <c r="H57"/>
    </row>
    <row r="58" spans="1:8" ht="16.5" thickBot="1" x14ac:dyDescent="0.35">
      <c r="B58" s="158" t="s">
        <v>2</v>
      </c>
      <c r="C58" s="110" t="s">
        <v>92</v>
      </c>
      <c r="D58" s="110" t="s">
        <v>156</v>
      </c>
      <c r="E58" s="110" t="s">
        <v>157</v>
      </c>
      <c r="F58" s="110" t="s">
        <v>158</v>
      </c>
      <c r="G58" s="157" t="s">
        <v>0</v>
      </c>
      <c r="H58"/>
    </row>
    <row r="59" spans="1:8" ht="15.75" customHeight="1" thickTop="1" x14ac:dyDescent="0.3">
      <c r="B59" s="185"/>
      <c r="C59" s="186"/>
      <c r="D59" s="217"/>
      <c r="E59" s="187"/>
      <c r="F59" s="189"/>
      <c r="G59" s="159">
        <f>IF($A$55=1,$F59*$E59,0)</f>
        <v>0</v>
      </c>
      <c r="H59"/>
    </row>
    <row r="60" spans="1:8" ht="15.75" customHeight="1" x14ac:dyDescent="0.3">
      <c r="B60" s="161"/>
      <c r="C60" s="86"/>
      <c r="D60" s="218"/>
      <c r="E60" s="166"/>
      <c r="F60" s="164"/>
      <c r="G60" s="160">
        <f t="shared" ref="G60:G73" si="2">IF($A$55=1,$F60*55,0)</f>
        <v>0</v>
      </c>
      <c r="H60"/>
    </row>
    <row r="61" spans="1:8" ht="15.75" customHeight="1" x14ac:dyDescent="0.3">
      <c r="B61" s="161"/>
      <c r="C61" s="86"/>
      <c r="D61" s="218"/>
      <c r="E61" s="166"/>
      <c r="F61" s="164"/>
      <c r="G61" s="160">
        <f t="shared" si="2"/>
        <v>0</v>
      </c>
      <c r="H61"/>
    </row>
    <row r="62" spans="1:8" ht="15.75" customHeight="1" x14ac:dyDescent="0.3">
      <c r="B62" s="161"/>
      <c r="C62" s="86"/>
      <c r="D62" s="218"/>
      <c r="E62" s="166"/>
      <c r="F62" s="164"/>
      <c r="G62" s="160">
        <f t="shared" si="2"/>
        <v>0</v>
      </c>
      <c r="H62"/>
    </row>
    <row r="63" spans="1:8" ht="15.75" customHeight="1" x14ac:dyDescent="0.3">
      <c r="B63" s="161"/>
      <c r="C63" s="86"/>
      <c r="D63" s="218"/>
      <c r="E63" s="166"/>
      <c r="F63" s="164"/>
      <c r="G63" s="160">
        <f t="shared" si="2"/>
        <v>0</v>
      </c>
      <c r="H63"/>
    </row>
    <row r="64" spans="1:8" ht="15.75" customHeight="1" x14ac:dyDescent="0.3">
      <c r="B64" s="161"/>
      <c r="C64" s="86"/>
      <c r="D64" s="218"/>
      <c r="E64" s="166"/>
      <c r="F64" s="164"/>
      <c r="G64" s="160">
        <f t="shared" si="2"/>
        <v>0</v>
      </c>
      <c r="H64"/>
    </row>
    <row r="65" spans="1:8" ht="15.75" customHeight="1" x14ac:dyDescent="0.3">
      <c r="B65" s="161"/>
      <c r="C65" s="86"/>
      <c r="D65" s="218"/>
      <c r="E65" s="166"/>
      <c r="F65" s="164"/>
      <c r="G65" s="160">
        <f t="shared" si="2"/>
        <v>0</v>
      </c>
      <c r="H65"/>
    </row>
    <row r="66" spans="1:8" ht="15.75" customHeight="1" x14ac:dyDescent="0.3">
      <c r="B66" s="161"/>
      <c r="C66" s="86"/>
      <c r="D66" s="218"/>
      <c r="E66" s="166"/>
      <c r="F66" s="164"/>
      <c r="G66" s="160">
        <f t="shared" si="2"/>
        <v>0</v>
      </c>
      <c r="H66"/>
    </row>
    <row r="67" spans="1:8" ht="15.75" customHeight="1" x14ac:dyDescent="0.3">
      <c r="B67" s="161"/>
      <c r="C67" s="86"/>
      <c r="D67" s="218"/>
      <c r="E67" s="166"/>
      <c r="F67" s="164"/>
      <c r="G67" s="160">
        <f t="shared" si="2"/>
        <v>0</v>
      </c>
      <c r="H67"/>
    </row>
    <row r="68" spans="1:8" ht="15.75" customHeight="1" x14ac:dyDescent="0.3">
      <c r="B68" s="161"/>
      <c r="C68" s="86"/>
      <c r="D68" s="218"/>
      <c r="E68" s="166"/>
      <c r="F68" s="164"/>
      <c r="G68" s="160">
        <f t="shared" si="2"/>
        <v>0</v>
      </c>
      <c r="H68"/>
    </row>
    <row r="69" spans="1:8" ht="15.75" customHeight="1" x14ac:dyDescent="0.3">
      <c r="B69" s="161"/>
      <c r="C69" s="86"/>
      <c r="D69" s="218"/>
      <c r="E69" s="166"/>
      <c r="F69" s="164"/>
      <c r="G69" s="160">
        <f t="shared" si="2"/>
        <v>0</v>
      </c>
      <c r="H69"/>
    </row>
    <row r="70" spans="1:8" ht="15.75" customHeight="1" x14ac:dyDescent="0.3">
      <c r="B70" s="161"/>
      <c r="C70" s="86"/>
      <c r="D70" s="218"/>
      <c r="E70" s="166"/>
      <c r="F70" s="164"/>
      <c r="G70" s="160">
        <f t="shared" si="2"/>
        <v>0</v>
      </c>
      <c r="H70"/>
    </row>
    <row r="71" spans="1:8" ht="15.75" customHeight="1" x14ac:dyDescent="0.3">
      <c r="B71" s="161"/>
      <c r="C71" s="86"/>
      <c r="D71" s="218"/>
      <c r="E71" s="166"/>
      <c r="F71" s="164"/>
      <c r="G71" s="160">
        <f t="shared" si="2"/>
        <v>0</v>
      </c>
      <c r="H71"/>
    </row>
    <row r="72" spans="1:8" ht="15.75" customHeight="1" x14ac:dyDescent="0.3">
      <c r="B72" s="161"/>
      <c r="C72" s="86"/>
      <c r="D72" s="218"/>
      <c r="E72" s="166"/>
      <c r="F72" s="164"/>
      <c r="G72" s="160">
        <f t="shared" si="2"/>
        <v>0</v>
      </c>
      <c r="H72"/>
    </row>
    <row r="73" spans="1:8" ht="15.75" customHeight="1" thickBot="1" x14ac:dyDescent="0.35">
      <c r="B73" s="75"/>
      <c r="C73" s="171"/>
      <c r="D73" s="221"/>
      <c r="E73" s="220"/>
      <c r="F73" s="172"/>
      <c r="G73" s="131">
        <f t="shared" si="2"/>
        <v>0</v>
      </c>
      <c r="H73"/>
    </row>
    <row r="74" spans="1:8" ht="16.5" thickTop="1" x14ac:dyDescent="0.3">
      <c r="B74" s="58" t="s">
        <v>80</v>
      </c>
      <c r="C74" s="58"/>
      <c r="D74" s="222"/>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34" t="e">
        <f>IF(A77=1,VLOOKUP(B77,Alle_Kostensoorten[],2,FALSE),VLOOKUP(A77,Alle_Kostensoorten[],2,FALSE))</f>
        <v>#N/A</v>
      </c>
      <c r="C78" s="234"/>
      <c r="D78" s="234"/>
      <c r="E78" s="234"/>
      <c r="F78" s="234"/>
      <c r="G78" s="234"/>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6" t="str">
        <f>Hulpblad!V2</f>
        <v xml:space="preserve"> </v>
      </c>
      <c r="C81" s="159">
        <f>IF(AND($A$77=1,$B81&lt;&gt;"",$B81&lt;&gt;" "),(SUMIFS($E$148:$E$164,$B$148:$B$164,$B81)+SUMIFS($I$172:$I$179,$B$172:$B$179,$B81)+SUMIFS($F$187:$F$202,$B$187:$B$202,$B81))*0.23,0)</f>
        <v>0</v>
      </c>
      <c r="D81"/>
      <c r="E81"/>
      <c r="F81"/>
      <c r="G81"/>
      <c r="H81"/>
    </row>
    <row r="82" spans="1:8" ht="15.75" customHeight="1" x14ac:dyDescent="0.3">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7" t="str">
        <f>Hulpblad!V4</f>
        <v xml:space="preserve"> </v>
      </c>
      <c r="C83" s="160">
        <f t="shared" si="3"/>
        <v>0</v>
      </c>
      <c r="D83"/>
      <c r="E83"/>
      <c r="F83"/>
      <c r="G83"/>
      <c r="H83"/>
    </row>
    <row r="84" spans="1:8" ht="15.75" customHeight="1" x14ac:dyDescent="0.3">
      <c r="B84" s="227" t="str">
        <f>Hulpblad!V5</f>
        <v xml:space="preserve"> </v>
      </c>
      <c r="C84" s="160">
        <f t="shared" si="3"/>
        <v>0</v>
      </c>
      <c r="D84"/>
      <c r="E84"/>
      <c r="F84"/>
      <c r="G84"/>
      <c r="H84"/>
    </row>
    <row r="85" spans="1:8" ht="15.75" customHeight="1" x14ac:dyDescent="0.3">
      <c r="B85" s="227" t="str">
        <f>Hulpblad!V6</f>
        <v xml:space="preserve"> </v>
      </c>
      <c r="C85" s="160">
        <f t="shared" si="3"/>
        <v>0</v>
      </c>
      <c r="D85"/>
      <c r="E85"/>
      <c r="F85"/>
      <c r="G85"/>
      <c r="H85"/>
    </row>
    <row r="86" spans="1:8" ht="15.75" customHeight="1" x14ac:dyDescent="0.3">
      <c r="B86" s="227" t="str">
        <f>Hulpblad!V7</f>
        <v xml:space="preserve"> </v>
      </c>
      <c r="C86" s="160">
        <f t="shared" si="3"/>
        <v>0</v>
      </c>
      <c r="D86"/>
      <c r="E86"/>
      <c r="F86"/>
      <c r="G86"/>
      <c r="H86"/>
    </row>
    <row r="87" spans="1:8" ht="15.75" customHeight="1" x14ac:dyDescent="0.3">
      <c r="B87" s="227" t="str">
        <f>Hulpblad!V8</f>
        <v xml:space="preserve"> </v>
      </c>
      <c r="C87" s="160">
        <f t="shared" si="3"/>
        <v>0</v>
      </c>
      <c r="D87"/>
      <c r="E87"/>
      <c r="F87"/>
      <c r="G87"/>
      <c r="H87"/>
    </row>
    <row r="88" spans="1:8" ht="15.75" customHeight="1" x14ac:dyDescent="0.3">
      <c r="B88" s="227" t="str">
        <f>Hulpblad!V9</f>
        <v xml:space="preserve"> </v>
      </c>
      <c r="C88" s="160">
        <f t="shared" si="3"/>
        <v>0</v>
      </c>
      <c r="D88"/>
      <c r="E88"/>
      <c r="F88"/>
      <c r="G88"/>
      <c r="H88"/>
    </row>
    <row r="89" spans="1:8" ht="15.75" customHeight="1" x14ac:dyDescent="0.3">
      <c r="B89" s="227" t="str">
        <f>Hulpblad!V10</f>
        <v xml:space="preserve"> </v>
      </c>
      <c r="C89" s="160">
        <f t="shared" si="3"/>
        <v>0</v>
      </c>
      <c r="D89"/>
      <c r="E89"/>
      <c r="F89"/>
      <c r="G89"/>
      <c r="H89"/>
    </row>
    <row r="90" spans="1:8" ht="15.75" customHeight="1" thickBot="1" x14ac:dyDescent="0.35">
      <c r="B90" s="227" t="str">
        <f>Hulpblad!V11</f>
        <v xml:space="preserve"> </v>
      </c>
      <c r="C90" s="160">
        <f t="shared" si="3"/>
        <v>0</v>
      </c>
      <c r="D90"/>
      <c r="E90"/>
      <c r="F90"/>
      <c r="G90"/>
      <c r="H90"/>
    </row>
    <row r="91" spans="1:8" ht="16.5" thickTop="1" x14ac:dyDescent="0.3">
      <c r="B91" s="228" t="s">
        <v>80</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34" t="e">
        <f>IF(A94=1,VLOOKUP(B94,Alle_Kostensoorten[],2,FALSE),VLOOKUP(A94,Alle_Kostensoorten[],2,FALSE))</f>
        <v>#N/A</v>
      </c>
      <c r="C95" s="234"/>
      <c r="D95" s="234"/>
      <c r="E95" s="234"/>
      <c r="F95" s="234"/>
      <c r="G95" s="234"/>
      <c r="H95"/>
    </row>
    <row r="96" spans="1:8" ht="9.75" customHeight="1" x14ac:dyDescent="0.3">
      <c r="B96" s="1"/>
      <c r="C96" s="1"/>
      <c r="D96" s="1"/>
      <c r="E96" s="1"/>
      <c r="F96" s="7"/>
      <c r="G96" s="8"/>
      <c r="H96"/>
    </row>
    <row r="97" spans="1:9" ht="16.5" thickBot="1" x14ac:dyDescent="0.35">
      <c r="B97" s="56" t="s">
        <v>2</v>
      </c>
      <c r="C97" s="200" t="s">
        <v>92</v>
      </c>
      <c r="D97" s="200" t="s">
        <v>62</v>
      </c>
      <c r="E97" s="57" t="s">
        <v>0</v>
      </c>
      <c r="F97" s="1"/>
      <c r="G97" s="7"/>
      <c r="H97" s="8"/>
    </row>
    <row r="98" spans="1:9" ht="15.75" customHeight="1" thickTop="1" x14ac:dyDescent="0.3">
      <c r="B98" s="224"/>
      <c r="C98" s="186"/>
      <c r="D98" s="164"/>
      <c r="E98" s="130">
        <f>IF($A$94=1,$D98*50,0)</f>
        <v>0</v>
      </c>
      <c r="F98" s="1"/>
      <c r="G98" s="7"/>
      <c r="H98" s="8"/>
    </row>
    <row r="99" spans="1:9" ht="15.75" customHeight="1" x14ac:dyDescent="0.3">
      <c r="B99" s="225"/>
      <c r="C99" s="186"/>
      <c r="D99" s="164"/>
      <c r="E99" s="131">
        <f t="shared" ref="E99:E107" si="4">IF($A$94=1,$D99*50,0)</f>
        <v>0</v>
      </c>
      <c r="F99" s="1"/>
      <c r="G99" s="7"/>
      <c r="H99" s="8"/>
    </row>
    <row r="100" spans="1:9" ht="15.75" customHeight="1" x14ac:dyDescent="0.3">
      <c r="B100" s="225"/>
      <c r="C100" s="186"/>
      <c r="D100" s="164"/>
      <c r="E100" s="131">
        <f t="shared" si="4"/>
        <v>0</v>
      </c>
      <c r="F100" s="1"/>
      <c r="G100" s="7"/>
      <c r="H100" s="8"/>
    </row>
    <row r="101" spans="1:9" ht="15.75" customHeight="1" x14ac:dyDescent="0.3">
      <c r="B101" s="225"/>
      <c r="C101" s="186"/>
      <c r="D101" s="164"/>
      <c r="E101" s="131">
        <f t="shared" si="4"/>
        <v>0</v>
      </c>
      <c r="F101" s="1"/>
      <c r="G101" s="7"/>
      <c r="H101" s="8"/>
    </row>
    <row r="102" spans="1:9" ht="15.75" customHeight="1" x14ac:dyDescent="0.3">
      <c r="B102" s="225"/>
      <c r="C102" s="186"/>
      <c r="D102" s="164"/>
      <c r="E102" s="131">
        <f t="shared" si="4"/>
        <v>0</v>
      </c>
      <c r="F102" s="1"/>
      <c r="G102" s="7"/>
      <c r="H102" s="8"/>
    </row>
    <row r="103" spans="1:9" ht="15.75" customHeight="1" x14ac:dyDescent="0.3">
      <c r="B103" s="225"/>
      <c r="C103" s="186"/>
      <c r="D103" s="164"/>
      <c r="E103" s="131">
        <f t="shared" si="4"/>
        <v>0</v>
      </c>
      <c r="F103" s="1"/>
      <c r="G103" s="7"/>
      <c r="H103" s="8"/>
    </row>
    <row r="104" spans="1:9" ht="15.75" customHeight="1" x14ac:dyDescent="0.3">
      <c r="B104" s="225"/>
      <c r="C104" s="186"/>
      <c r="D104" s="164"/>
      <c r="E104" s="131">
        <f t="shared" si="4"/>
        <v>0</v>
      </c>
      <c r="F104" s="1"/>
      <c r="G104" s="7"/>
      <c r="H104" s="8"/>
    </row>
    <row r="105" spans="1:9" ht="15.75" customHeight="1" x14ac:dyDescent="0.3">
      <c r="B105" s="225"/>
      <c r="C105" s="186"/>
      <c r="D105" s="164"/>
      <c r="E105" s="131">
        <f t="shared" si="4"/>
        <v>0</v>
      </c>
      <c r="F105" s="1"/>
      <c r="G105" s="7"/>
      <c r="H105" s="8"/>
    </row>
    <row r="106" spans="1:9" ht="15.75" customHeight="1" x14ac:dyDescent="0.3">
      <c r="B106" s="225"/>
      <c r="C106" s="186"/>
      <c r="D106" s="164"/>
      <c r="E106" s="131">
        <f t="shared" si="4"/>
        <v>0</v>
      </c>
      <c r="F106" s="1"/>
      <c r="G106" s="7"/>
      <c r="H106" s="8"/>
    </row>
    <row r="107" spans="1:9" ht="15.75" customHeight="1" thickBot="1" x14ac:dyDescent="0.35">
      <c r="B107" s="225"/>
      <c r="C107" s="186"/>
      <c r="D107" s="164"/>
      <c r="E107" s="131">
        <f t="shared" si="4"/>
        <v>0</v>
      </c>
      <c r="F107" s="1"/>
      <c r="G107" s="7"/>
      <c r="H107" s="8"/>
    </row>
    <row r="108" spans="1:9" ht="16.5" thickTop="1" x14ac:dyDescent="0.3">
      <c r="B108" s="58" t="s">
        <v>80</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6" t="str">
        <f>B21</f>
        <v>Vast uurtarief eigen arbeid - € 43</v>
      </c>
      <c r="C111" s="37"/>
      <c r="D111" s="1"/>
      <c r="E111" s="1"/>
      <c r="F111" s="7"/>
      <c r="G111" s="8"/>
      <c r="H111"/>
    </row>
    <row r="112" spans="1:9" ht="15" x14ac:dyDescent="0.25">
      <c r="B112" s="234" t="e">
        <f>IF(A111=1,VLOOKUP(B111,Alle_Kostensoorten[],2,FALSE),VLOOKUP(A111,Alle_Kostensoorten[],2,FALSE))</f>
        <v>#N/A</v>
      </c>
      <c r="C112" s="234"/>
      <c r="D112" s="234"/>
      <c r="E112" s="234"/>
      <c r="F112" s="234"/>
      <c r="G112" s="234"/>
      <c r="H112"/>
    </row>
    <row r="113" spans="1:9" ht="9.75" customHeight="1" x14ac:dyDescent="0.3">
      <c r="B113" s="1"/>
      <c r="C113" s="1"/>
      <c r="D113" s="1"/>
      <c r="E113" s="1"/>
      <c r="F113" s="7"/>
      <c r="G113" s="8"/>
      <c r="H113"/>
    </row>
    <row r="114" spans="1:9" ht="16.5" thickBot="1" x14ac:dyDescent="0.35">
      <c r="B114" s="56" t="s">
        <v>2</v>
      </c>
      <c r="C114" s="200" t="s">
        <v>92</v>
      </c>
      <c r="D114" s="200" t="s">
        <v>62</v>
      </c>
      <c r="E114" s="57" t="s">
        <v>0</v>
      </c>
      <c r="F114" s="1"/>
      <c r="G114" s="7"/>
      <c r="H114" s="8"/>
    </row>
    <row r="115" spans="1:9" ht="15.75" customHeight="1" thickTop="1" x14ac:dyDescent="0.3">
      <c r="B115" s="224"/>
      <c r="C115" s="186"/>
      <c r="D115" s="164"/>
      <c r="E115" s="130">
        <f>IF($A$111=1,$D115*43,0)</f>
        <v>0</v>
      </c>
      <c r="F115" s="1"/>
      <c r="G115" s="7"/>
      <c r="H115" s="8"/>
    </row>
    <row r="116" spans="1:9" ht="15.75" customHeight="1" x14ac:dyDescent="0.3">
      <c r="B116" s="225"/>
      <c r="C116" s="186"/>
      <c r="D116" s="164"/>
      <c r="E116" s="131">
        <f t="shared" ref="E116:E124" si="5">IF($A$111=1,$D116*43,0)</f>
        <v>0</v>
      </c>
      <c r="F116" s="1"/>
      <c r="G116" s="7"/>
      <c r="H116" s="8"/>
    </row>
    <row r="117" spans="1:9" ht="15.75" customHeight="1" x14ac:dyDescent="0.3">
      <c r="B117" s="225"/>
      <c r="C117" s="186"/>
      <c r="D117" s="164"/>
      <c r="E117" s="131">
        <f t="shared" si="5"/>
        <v>0</v>
      </c>
      <c r="F117" s="1"/>
      <c r="G117" s="7"/>
      <c r="H117" s="8"/>
    </row>
    <row r="118" spans="1:9" ht="15.75" customHeight="1" x14ac:dyDescent="0.3">
      <c r="B118" s="225"/>
      <c r="C118" s="186"/>
      <c r="D118" s="164"/>
      <c r="E118" s="131">
        <f t="shared" si="5"/>
        <v>0</v>
      </c>
      <c r="F118" s="1"/>
      <c r="G118" s="7"/>
      <c r="H118" s="8"/>
    </row>
    <row r="119" spans="1:9" ht="15.75" customHeight="1" x14ac:dyDescent="0.3">
      <c r="B119" s="225"/>
      <c r="C119" s="186"/>
      <c r="D119" s="164"/>
      <c r="E119" s="131">
        <f t="shared" si="5"/>
        <v>0</v>
      </c>
      <c r="F119" s="1"/>
      <c r="G119" s="7"/>
      <c r="H119" s="8"/>
    </row>
    <row r="120" spans="1:9" ht="15.75" customHeight="1" x14ac:dyDescent="0.3">
      <c r="B120" s="225"/>
      <c r="C120" s="186"/>
      <c r="D120" s="164"/>
      <c r="E120" s="131">
        <f t="shared" si="5"/>
        <v>0</v>
      </c>
      <c r="F120" s="1"/>
      <c r="G120" s="7"/>
      <c r="H120" s="8"/>
    </row>
    <row r="121" spans="1:9" ht="15.75" customHeight="1" x14ac:dyDescent="0.3">
      <c r="B121" s="225"/>
      <c r="C121" s="186"/>
      <c r="D121" s="164"/>
      <c r="E121" s="131">
        <f t="shared" si="5"/>
        <v>0</v>
      </c>
      <c r="F121" s="1"/>
      <c r="G121" s="7"/>
      <c r="H121" s="8"/>
    </row>
    <row r="122" spans="1:9" ht="15.75" customHeight="1" x14ac:dyDescent="0.3">
      <c r="B122" s="225"/>
      <c r="C122" s="186"/>
      <c r="D122" s="164"/>
      <c r="E122" s="131">
        <f t="shared" si="5"/>
        <v>0</v>
      </c>
      <c r="F122" s="1"/>
      <c r="G122" s="7"/>
      <c r="H122" s="8"/>
    </row>
    <row r="123" spans="1:9" ht="15.75" customHeight="1" x14ac:dyDescent="0.3">
      <c r="B123" s="225"/>
      <c r="C123" s="186"/>
      <c r="D123" s="164"/>
      <c r="E123" s="131">
        <f t="shared" si="5"/>
        <v>0</v>
      </c>
      <c r="F123" s="1"/>
      <c r="G123" s="7"/>
      <c r="H123" s="8"/>
    </row>
    <row r="124" spans="1:9" ht="15.75" customHeight="1" thickBot="1" x14ac:dyDescent="0.35">
      <c r="B124" s="225"/>
      <c r="C124" s="186"/>
      <c r="D124" s="164"/>
      <c r="E124" s="131">
        <f t="shared" si="5"/>
        <v>0</v>
      </c>
      <c r="F124" s="1"/>
      <c r="G124" s="7"/>
      <c r="H124" s="8"/>
    </row>
    <row r="125" spans="1:9" ht="16.5" thickTop="1" x14ac:dyDescent="0.3">
      <c r="B125" s="58" t="s">
        <v>80</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34" t="e">
        <f>IF(A128=1,VLOOKUP(B128,Alle_Kostensoorten[],2,FALSE),VLOOKUP(A128,Alle_Kostensoorten[],2,FALSE))</f>
        <v>#N/A</v>
      </c>
      <c r="C129" s="234"/>
      <c r="D129" s="234"/>
      <c r="E129" s="234"/>
      <c r="F129" s="234"/>
      <c r="G129" s="234"/>
      <c r="H129" s="234"/>
      <c r="I129" s="234"/>
    </row>
    <row r="130" spans="1:9" ht="9.75" customHeight="1" x14ac:dyDescent="0.3">
      <c r="B130" s="3"/>
      <c r="C130" s="4"/>
      <c r="D130" s="12"/>
      <c r="E130" s="12"/>
      <c r="F130" s="9"/>
      <c r="G130"/>
      <c r="H130"/>
    </row>
    <row r="131" spans="1:9" ht="16.5" customHeight="1" thickBot="1" x14ac:dyDescent="0.35">
      <c r="B131" s="199" t="s">
        <v>2</v>
      </c>
      <c r="C131" s="200" t="s">
        <v>94</v>
      </c>
      <c r="D131" s="200" t="s">
        <v>6</v>
      </c>
      <c r="E131" s="201" t="s">
        <v>0</v>
      </c>
      <c r="F131" s="201" t="s">
        <v>41</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80</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34" t="e">
        <f>IF(A144=1,VLOOKUP(B144,Alle_Kostensoorten[],2,FALSE),VLOOKUP(A144,Alle_Kostensoorten[],2,FALSE))</f>
        <v>#N/A</v>
      </c>
      <c r="C145" s="234"/>
      <c r="D145" s="234"/>
      <c r="E145" s="234"/>
      <c r="F145" s="234"/>
      <c r="G145" s="234"/>
      <c r="H145" s="234"/>
      <c r="I145" s="234"/>
    </row>
    <row r="146" spans="2:9" ht="9.75" customHeight="1" x14ac:dyDescent="0.3">
      <c r="B146" s="3"/>
      <c r="C146" s="1"/>
      <c r="D146" s="1"/>
      <c r="E146" s="1"/>
      <c r="F146" s="9"/>
      <c r="G146" s="10"/>
      <c r="H146"/>
    </row>
    <row r="147" spans="2:9" ht="16.5" customHeight="1" thickBot="1" x14ac:dyDescent="0.35">
      <c r="B147" s="195" t="s">
        <v>2</v>
      </c>
      <c r="C147" s="197" t="s">
        <v>94</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80</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34" t="e">
        <f>IF(A168=1,VLOOKUP(B168,Alle_Kostensoorten[],2,FALSE),VLOOKUP(A168,Alle_Kostensoorten[],2,FALSE))</f>
        <v>#N/A</v>
      </c>
      <c r="C169" s="234"/>
      <c r="D169" s="234"/>
      <c r="E169" s="234"/>
      <c r="F169" s="234"/>
      <c r="G169" s="234"/>
      <c r="H169" s="234"/>
      <c r="I169" s="234"/>
    </row>
    <row r="170" spans="1:9" ht="9.75" customHeight="1" x14ac:dyDescent="0.3">
      <c r="B170" s="3"/>
      <c r="C170" s="1"/>
      <c r="D170" s="1"/>
      <c r="E170" s="1"/>
      <c r="F170" s="9"/>
      <c r="G170" s="8"/>
      <c r="H170"/>
    </row>
    <row r="171" spans="1:9" ht="48.75" customHeight="1" thickBot="1" x14ac:dyDescent="0.35">
      <c r="B171" s="195" t="s">
        <v>2</v>
      </c>
      <c r="C171" s="196" t="s">
        <v>90</v>
      </c>
      <c r="D171" s="196" t="s">
        <v>3</v>
      </c>
      <c r="E171" s="196" t="s">
        <v>117</v>
      </c>
      <c r="F171" s="196" t="s">
        <v>4</v>
      </c>
      <c r="G171" s="196" t="s">
        <v>104</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80</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
      <c r="B185" s="3"/>
      <c r="C185" s="4"/>
      <c r="D185"/>
      <c r="E185"/>
      <c r="F185"/>
      <c r="G185"/>
      <c r="H185"/>
    </row>
    <row r="186" spans="1:9" ht="16.5" thickBot="1" x14ac:dyDescent="0.35">
      <c r="B186" s="158" t="s">
        <v>2</v>
      </c>
      <c r="C186" s="110" t="s">
        <v>94</v>
      </c>
      <c r="D186" s="110" t="s">
        <v>123</v>
      </c>
      <c r="E186" s="110" t="s">
        <v>116</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80</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6" t="str">
        <f>Hulpblad!V2</f>
        <v xml:space="preserve"> </v>
      </c>
      <c r="C210" s="159">
        <f>IF(AND($A$206=1,B210&lt;&gt;"",B210&lt;&gt;" "),(SUMIFS($G$59:$G$73,$B$59:$B$73,$B210)+SUMIFS($E$115:$E$124,$B$115:$B$124,$B210))*0.4,0)</f>
        <v>0</v>
      </c>
      <c r="D210"/>
      <c r="E210"/>
      <c r="F210"/>
      <c r="G210"/>
      <c r="H210"/>
    </row>
    <row r="211" spans="2:9" ht="15.75" customHeight="1" x14ac:dyDescent="0.3">
      <c r="B211" s="227" t="str">
        <f>Hulpblad!V3</f>
        <v xml:space="preserve"> </v>
      </c>
      <c r="C211" s="160">
        <f t="shared" ref="C211:C219" si="10">IF(AND($A$206=1,B211&lt;&gt;"",B211&lt;&gt;" "),(SUMIFS($G$59:$G$73,$B$59:$B$73,$B211)+SUMIFS($E$115:$E$124,$B$115:$B$124,$B211))*0.4,0)</f>
        <v>0</v>
      </c>
      <c r="D211"/>
      <c r="E211"/>
      <c r="F211"/>
      <c r="G211"/>
      <c r="H211"/>
    </row>
    <row r="212" spans="2:9" ht="15.75" customHeight="1" x14ac:dyDescent="0.3">
      <c r="B212" s="227" t="str">
        <f>Hulpblad!V4</f>
        <v xml:space="preserve"> </v>
      </c>
      <c r="C212" s="160">
        <f t="shared" si="10"/>
        <v>0</v>
      </c>
      <c r="D212"/>
      <c r="E212"/>
      <c r="F212"/>
      <c r="G212"/>
      <c r="H212"/>
    </row>
    <row r="213" spans="2:9" ht="15.75" customHeight="1" x14ac:dyDescent="0.3">
      <c r="B213" s="227" t="str">
        <f>Hulpblad!V5</f>
        <v xml:space="preserve"> </v>
      </c>
      <c r="C213" s="160">
        <f t="shared" si="10"/>
        <v>0</v>
      </c>
      <c r="D213"/>
      <c r="E213"/>
      <c r="F213"/>
      <c r="G213"/>
      <c r="H213"/>
    </row>
    <row r="214" spans="2:9" ht="15.75" customHeight="1" x14ac:dyDescent="0.3">
      <c r="B214" s="227" t="str">
        <f>Hulpblad!V6</f>
        <v xml:space="preserve"> </v>
      </c>
      <c r="C214" s="160">
        <f t="shared" si="10"/>
        <v>0</v>
      </c>
      <c r="D214"/>
      <c r="E214"/>
      <c r="F214"/>
      <c r="G214"/>
      <c r="H214"/>
    </row>
    <row r="215" spans="2:9" ht="15.75" customHeight="1" x14ac:dyDescent="0.3">
      <c r="B215" s="227" t="str">
        <f>Hulpblad!V7</f>
        <v xml:space="preserve"> </v>
      </c>
      <c r="C215" s="160">
        <f t="shared" si="10"/>
        <v>0</v>
      </c>
      <c r="D215"/>
      <c r="E215"/>
      <c r="F215"/>
      <c r="G215"/>
      <c r="H215"/>
    </row>
    <row r="216" spans="2:9" ht="15.75" customHeight="1" x14ac:dyDescent="0.3">
      <c r="B216" s="227" t="str">
        <f>Hulpblad!V8</f>
        <v xml:space="preserve"> </v>
      </c>
      <c r="C216" s="160">
        <f t="shared" si="10"/>
        <v>0</v>
      </c>
      <c r="D216"/>
      <c r="E216"/>
      <c r="F216"/>
      <c r="G216"/>
      <c r="H216"/>
    </row>
    <row r="217" spans="2:9" ht="15.75" customHeight="1" x14ac:dyDescent="0.3">
      <c r="B217" s="227" t="str">
        <f>Hulpblad!V9</f>
        <v xml:space="preserve"> </v>
      </c>
      <c r="C217" s="160">
        <f t="shared" si="10"/>
        <v>0</v>
      </c>
      <c r="D217"/>
      <c r="E217"/>
      <c r="F217"/>
      <c r="G217"/>
      <c r="H217"/>
    </row>
    <row r="218" spans="2:9" ht="15.75" customHeight="1" x14ac:dyDescent="0.3">
      <c r="B218" s="227" t="str">
        <f>Hulpblad!V10</f>
        <v xml:space="preserve"> </v>
      </c>
      <c r="C218" s="160">
        <f t="shared" si="10"/>
        <v>0</v>
      </c>
      <c r="D218"/>
      <c r="E218"/>
      <c r="F218"/>
      <c r="G218"/>
      <c r="H218"/>
    </row>
    <row r="219" spans="2:9" ht="15.75" customHeight="1" thickBot="1" x14ac:dyDescent="0.35">
      <c r="B219" s="227" t="str">
        <f>Hulpblad!V11</f>
        <v xml:space="preserve"> </v>
      </c>
      <c r="C219" s="160">
        <f t="shared" si="10"/>
        <v>0</v>
      </c>
      <c r="D219"/>
      <c r="E219"/>
      <c r="F219"/>
      <c r="G219"/>
      <c r="H219"/>
    </row>
    <row r="220" spans="2:9" ht="16.5" thickTop="1" x14ac:dyDescent="0.3">
      <c r="B220" s="228" t="s">
        <v>80</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36" t="s">
        <v>45</v>
      </c>
      <c r="C224" s="236"/>
      <c r="D224" s="236"/>
      <c r="E224" s="236"/>
      <c r="F224" s="236"/>
      <c r="G224" s="236"/>
      <c r="H224" s="236"/>
    </row>
    <row r="225" spans="2:9" x14ac:dyDescent="0.3">
      <c r="B225" s="3"/>
      <c r="C225" s="1"/>
      <c r="D225" s="1"/>
      <c r="E225" s="1"/>
      <c r="F225" s="9"/>
      <c r="G225" s="10"/>
      <c r="H225"/>
    </row>
    <row r="226" spans="2:9" ht="21" x14ac:dyDescent="0.35">
      <c r="B226" s="37" t="s">
        <v>36</v>
      </c>
      <c r="C226" s="10"/>
      <c r="D226" s="10"/>
      <c r="E226" s="10"/>
      <c r="F226" s="9"/>
      <c r="G226" s="10"/>
      <c r="H226"/>
    </row>
    <row r="227" spans="2:9" ht="158.25" customHeight="1" x14ac:dyDescent="0.25">
      <c r="B227" s="235" t="s">
        <v>105</v>
      </c>
      <c r="C227" s="235"/>
      <c r="D227" s="235"/>
      <c r="E227" s="235"/>
      <c r="F227" s="235"/>
      <c r="G227" s="235"/>
      <c r="H227" s="235"/>
      <c r="I227" s="235"/>
    </row>
    <row r="228" spans="2:9" x14ac:dyDescent="0.3">
      <c r="B228" s="3"/>
      <c r="C228" s="10"/>
      <c r="D228" s="10"/>
      <c r="E228" s="10"/>
      <c r="F228" s="9"/>
      <c r="G228" s="10"/>
      <c r="H228"/>
    </row>
    <row r="229" spans="2:9" ht="15.6" customHeight="1" thickBot="1" x14ac:dyDescent="0.35">
      <c r="B229" s="38" t="s">
        <v>37</v>
      </c>
      <c r="C229" s="39" t="s">
        <v>6</v>
      </c>
      <c r="D229" s="39" t="s">
        <v>34</v>
      </c>
      <c r="E229" s="115" t="s">
        <v>46</v>
      </c>
      <c r="F229" s="114"/>
      <c r="G229" s="114"/>
      <c r="H229" s="114"/>
      <c r="I229" s="114"/>
    </row>
    <row r="230" spans="2:9" ht="15.75" customHeight="1" thickTop="1" x14ac:dyDescent="0.3">
      <c r="B230" s="44" t="s">
        <v>155</v>
      </c>
      <c r="C230" s="81"/>
      <c r="D230" s="132">
        <f>IFERROR(C230/$C$238,0)</f>
        <v>0</v>
      </c>
      <c r="E230" s="83"/>
      <c r="F230" s="84"/>
      <c r="G230" s="84"/>
      <c r="H230" s="84"/>
      <c r="I230" s="85"/>
    </row>
    <row r="231" spans="2:9" ht="31.5" customHeight="1" x14ac:dyDescent="0.3">
      <c r="B231" s="206" t="s">
        <v>125</v>
      </c>
      <c r="C231" s="81"/>
      <c r="D231" s="132">
        <f>IFERROR(C231/$C$238,0)</f>
        <v>0</v>
      </c>
      <c r="E231" s="186"/>
      <c r="F231" s="188"/>
      <c r="G231" s="188"/>
      <c r="H231" s="188"/>
      <c r="I231" s="205"/>
    </row>
    <row r="232" spans="2:9" ht="15.75" customHeight="1" x14ac:dyDescent="0.3">
      <c r="B232" s="44" t="s">
        <v>88</v>
      </c>
      <c r="C232" s="81"/>
      <c r="D232" s="132">
        <f t="shared" ref="D232:D236" si="11">IFERROR(C232/$C$238,0)</f>
        <v>0</v>
      </c>
      <c r="E232" s="86"/>
      <c r="F232" s="87"/>
      <c r="G232" s="87"/>
      <c r="H232" s="87"/>
      <c r="I232" s="88"/>
    </row>
    <row r="233" spans="2:9" ht="15.75" customHeight="1" x14ac:dyDescent="0.3">
      <c r="B233" s="44" t="s">
        <v>89</v>
      </c>
      <c r="C233" s="81"/>
      <c r="D233" s="132">
        <f t="shared" si="11"/>
        <v>0</v>
      </c>
      <c r="E233" s="86"/>
      <c r="F233" s="87"/>
      <c r="G233" s="87"/>
      <c r="H233" s="87"/>
      <c r="I233" s="88"/>
    </row>
    <row r="234" spans="2:9" ht="15.75" customHeight="1" x14ac:dyDescent="0.3">
      <c r="B234" s="44" t="s">
        <v>38</v>
      </c>
      <c r="C234" s="81"/>
      <c r="D234" s="132">
        <f t="shared" si="11"/>
        <v>0</v>
      </c>
      <c r="E234" s="86"/>
      <c r="F234" s="87"/>
      <c r="G234" s="87"/>
      <c r="H234" s="87"/>
      <c r="I234" s="88"/>
    </row>
    <row r="235" spans="2:9" ht="15.75" customHeight="1" thickBot="1" x14ac:dyDescent="0.35">
      <c r="B235" s="45" t="s">
        <v>39</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82</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19250E60-74C3-400B-BBC3-136AADA9BB15}">
  <ds:schemaRefs>
    <ds:schemaRef ds:uri="http://schemas.microsoft.com/sharepoint/v3/contenttype/forms"/>
  </ds:schemaRefs>
</ds:datastoreItem>
</file>

<file path=customXml/itemProps2.xml><?xml version="1.0" encoding="utf-8"?>
<ds:datastoreItem xmlns:ds="http://schemas.openxmlformats.org/officeDocument/2006/customXml" ds:itemID="{C0A25E8E-4362-457E-895B-F6C61F2273D8}">
  <ds:schemaRefs>
    <ds:schemaRef ds:uri="Microsoft.SharePoint.Taxonomy.ContentTypeSync"/>
  </ds:schemaRefs>
</ds:datastoreItem>
</file>

<file path=customXml/itemProps3.xml><?xml version="1.0" encoding="utf-8"?>
<ds:datastoreItem xmlns:ds="http://schemas.openxmlformats.org/officeDocument/2006/customXml" ds:itemID="{BCE93DB8-69D5-4BB8-97D4-A5FE466339CB}"/>
</file>

<file path=customXml/itemProps4.xml><?xml version="1.0" encoding="utf-8"?>
<ds:datastoreItem xmlns:ds="http://schemas.openxmlformats.org/officeDocument/2006/customXml" ds:itemID="{43936A59-5F3B-4433-8E3B-4C08DD7E22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2025-04-10T14:11:55Z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ies>
</file>