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swvnn.sharepoint.com/sites/subsidies/GLB/Gedeelde  documenten/Proces/Formats aanvraag/Begrotingsformats/"/>
    </mc:Choice>
  </mc:AlternateContent>
  <xr:revisionPtr revIDLastSave="0" documentId="8_{6692414B-79AA-43AE-83BF-82859982055A}" xr6:coauthVersionLast="47" xr6:coauthVersionMax="47" xr10:uidLastSave="{00000000-0000-0000-0000-000000000000}"/>
  <workbookProtection lockStructure="1"/>
  <bookViews>
    <workbookView xWindow="-120" yWindow="-120" windowWidth="29040" windowHeight="15840" tabRatio="810"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0" l="1"/>
  <c r="D32" i="10" s="1"/>
  <c r="B25" i="1"/>
  <c r="B11" i="1"/>
  <c r="A22" i="10"/>
  <c r="C22" i="10"/>
  <c r="V2" i="13"/>
  <c r="B81" i="1"/>
  <c r="A16" i="1"/>
  <c r="A17" i="1"/>
  <c r="A18" i="1"/>
  <c r="A19" i="1"/>
  <c r="A20" i="1"/>
  <c r="A21" i="1"/>
  <c r="A22" i="1"/>
  <c r="A23" i="1"/>
  <c r="A24" i="1"/>
  <c r="A25" i="1"/>
  <c r="A26" i="1"/>
  <c r="A77" i="1"/>
  <c r="A144" i="1"/>
  <c r="E148" i="1"/>
  <c r="C81" i="1"/>
  <c r="V3" i="13"/>
  <c r="B82" i="1"/>
  <c r="A183" i="1"/>
  <c r="F187" i="1"/>
  <c r="C82" i="1"/>
  <c r="V4" i="13"/>
  <c r="B83" i="1"/>
  <c r="C83" i="1"/>
  <c r="V5" i="13"/>
  <c r="B84" i="1"/>
  <c r="C84" i="1"/>
  <c r="V6" i="13"/>
  <c r="B85" i="1"/>
  <c r="C85" i="1"/>
  <c r="V7" i="13"/>
  <c r="B86" i="1"/>
  <c r="C86" i="1"/>
  <c r="V8" i="13"/>
  <c r="B87" i="1"/>
  <c r="C87" i="1"/>
  <c r="V9" i="13"/>
  <c r="B88" i="1"/>
  <c r="C88" i="1"/>
  <c r="V10" i="13"/>
  <c r="B89" i="1"/>
  <c r="C89" i="1"/>
  <c r="V11" i="13"/>
  <c r="B90" i="1"/>
  <c r="C90" i="1"/>
  <c r="B81" i="36"/>
  <c r="A16" i="36"/>
  <c r="A17" i="36"/>
  <c r="A18" i="36"/>
  <c r="A19" i="36"/>
  <c r="A20" i="36"/>
  <c r="A21" i="36"/>
  <c r="A22" i="36"/>
  <c r="A23" i="36"/>
  <c r="A77" i="36"/>
  <c r="C81" i="36"/>
  <c r="B82" i="36"/>
  <c r="C82" i="36"/>
  <c r="B83" i="36"/>
  <c r="C83" i="36"/>
  <c r="B84" i="36"/>
  <c r="C84" i="36"/>
  <c r="B85" i="36"/>
  <c r="C85" i="36"/>
  <c r="B86" i="36"/>
  <c r="C86" i="36"/>
  <c r="B87" i="36"/>
  <c r="C87" i="36"/>
  <c r="B88" i="36"/>
  <c r="C88" i="36"/>
  <c r="B89" i="36"/>
  <c r="C89" i="36"/>
  <c r="B90" i="36"/>
  <c r="C90" i="36"/>
  <c r="E24" i="10"/>
  <c r="B81" i="37"/>
  <c r="A16" i="37"/>
  <c r="A77" i="37"/>
  <c r="C81" i="37"/>
  <c r="B82" i="37"/>
  <c r="C82" i="37"/>
  <c r="B83" i="37"/>
  <c r="C83" i="37"/>
  <c r="B84" i="37"/>
  <c r="C84" i="37"/>
  <c r="B85" i="37"/>
  <c r="C85" i="37"/>
  <c r="B86" i="37"/>
  <c r="C86" i="37"/>
  <c r="B87" i="37"/>
  <c r="C87" i="37"/>
  <c r="B88" i="37"/>
  <c r="C88" i="37"/>
  <c r="B89" i="37"/>
  <c r="C89" i="37"/>
  <c r="B90" i="37"/>
  <c r="C90" i="37"/>
  <c r="F24" i="10"/>
  <c r="B81" i="41"/>
  <c r="A16" i="41"/>
  <c r="A77" i="41"/>
  <c r="C81" i="41"/>
  <c r="B82" i="41"/>
  <c r="C82" i="41"/>
  <c r="B83" i="41"/>
  <c r="C83" i="41"/>
  <c r="B84" i="41"/>
  <c r="C84" i="41"/>
  <c r="B85" i="41"/>
  <c r="C85" i="41"/>
  <c r="B86" i="41"/>
  <c r="C86" i="41"/>
  <c r="B87" i="41"/>
  <c r="C87" i="41"/>
  <c r="B88" i="41"/>
  <c r="C88" i="41"/>
  <c r="B89" i="41"/>
  <c r="C89" i="41"/>
  <c r="B90" i="41"/>
  <c r="C90" i="41"/>
  <c r="G24" i="10"/>
  <c r="B81" i="42"/>
  <c r="A16" i="42"/>
  <c r="A77" i="42"/>
  <c r="C81" i="42"/>
  <c r="B82" i="42"/>
  <c r="C82" i="42"/>
  <c r="B83" i="42"/>
  <c r="C83" i="42"/>
  <c r="B84" i="42"/>
  <c r="C84" i="42"/>
  <c r="B85" i="42"/>
  <c r="C85" i="42"/>
  <c r="B86" i="42"/>
  <c r="C86" i="42"/>
  <c r="B87" i="42"/>
  <c r="C87" i="42"/>
  <c r="B88" i="42"/>
  <c r="C88" i="42"/>
  <c r="B89" i="42"/>
  <c r="C89" i="42"/>
  <c r="B90" i="42"/>
  <c r="C90" i="42"/>
  <c r="H24" i="10"/>
  <c r="B81" i="43"/>
  <c r="A16" i="43"/>
  <c r="A77" i="43"/>
  <c r="C81" i="43"/>
  <c r="B82" i="43"/>
  <c r="C82" i="43"/>
  <c r="B83" i="43"/>
  <c r="C83" i="43"/>
  <c r="B84" i="43"/>
  <c r="C84" i="43"/>
  <c r="B85" i="43"/>
  <c r="C85" i="43"/>
  <c r="B86" i="43"/>
  <c r="C86" i="43"/>
  <c r="B87" i="43"/>
  <c r="C87" i="43"/>
  <c r="B88" i="43"/>
  <c r="C88" i="43"/>
  <c r="B89" i="43"/>
  <c r="C89" i="43"/>
  <c r="B90" i="43"/>
  <c r="C90" i="43"/>
  <c r="I24" i="10"/>
  <c r="B81" i="44"/>
  <c r="A16" i="44"/>
  <c r="A77" i="44"/>
  <c r="C81" i="44"/>
  <c r="B82" i="44"/>
  <c r="C82" i="44"/>
  <c r="B83" i="44"/>
  <c r="C83" i="44"/>
  <c r="B84" i="44"/>
  <c r="C84" i="44"/>
  <c r="B85" i="44"/>
  <c r="C85" i="44"/>
  <c r="B86" i="44"/>
  <c r="C86" i="44"/>
  <c r="B87" i="44"/>
  <c r="C87" i="44"/>
  <c r="B88" i="44"/>
  <c r="C88" i="44"/>
  <c r="B89" i="44"/>
  <c r="C89" i="44"/>
  <c r="B90" i="44"/>
  <c r="C90" i="44"/>
  <c r="J24" i="10"/>
  <c r="B81" i="39"/>
  <c r="A16" i="39"/>
  <c r="A77" i="39"/>
  <c r="C81" i="39"/>
  <c r="B82" i="39"/>
  <c r="C82" i="39"/>
  <c r="B83" i="39"/>
  <c r="C83" i="39"/>
  <c r="B84" i="39"/>
  <c r="C84" i="39"/>
  <c r="B85" i="39"/>
  <c r="C85" i="39"/>
  <c r="B86" i="39"/>
  <c r="C86" i="39"/>
  <c r="B87" i="39"/>
  <c r="C87" i="39"/>
  <c r="B88" i="39"/>
  <c r="C88" i="39"/>
  <c r="B89" i="39"/>
  <c r="C89" i="39"/>
  <c r="B90" i="39"/>
  <c r="C90" i="39"/>
  <c r="K24" i="10"/>
  <c r="B81" i="40"/>
  <c r="A16" i="40"/>
  <c r="A77" i="40"/>
  <c r="C81" i="40"/>
  <c r="B82" i="40"/>
  <c r="C82" i="40"/>
  <c r="B83" i="40"/>
  <c r="C83" i="40"/>
  <c r="B84" i="40"/>
  <c r="C84" i="40"/>
  <c r="B85" i="40"/>
  <c r="C85" i="40"/>
  <c r="B86" i="40"/>
  <c r="C86" i="40"/>
  <c r="B87" i="40"/>
  <c r="C87" i="40"/>
  <c r="B88" i="40"/>
  <c r="C88" i="40"/>
  <c r="B89" i="40"/>
  <c r="C89" i="40"/>
  <c r="B90" i="40"/>
  <c r="C90" i="40"/>
  <c r="L24" i="10"/>
  <c r="B81" i="38"/>
  <c r="A16" i="38"/>
  <c r="A77" i="38"/>
  <c r="C81" i="38"/>
  <c r="B82" i="38"/>
  <c r="C82" i="38"/>
  <c r="B83" i="38"/>
  <c r="C83" i="38"/>
  <c r="B84" i="38"/>
  <c r="C84" i="38"/>
  <c r="B85" i="38"/>
  <c r="C85" i="38"/>
  <c r="B86" i="38"/>
  <c r="C86" i="38"/>
  <c r="B87" i="38"/>
  <c r="C87" i="38"/>
  <c r="B88" i="38"/>
  <c r="C88" i="38"/>
  <c r="B89" i="38"/>
  <c r="C89" i="38"/>
  <c r="B90" i="38"/>
  <c r="C90" i="38"/>
  <c r="M24" i="10"/>
  <c r="B81" i="45"/>
  <c r="A16" i="45"/>
  <c r="A77" i="45"/>
  <c r="C81" i="45"/>
  <c r="B82" i="45"/>
  <c r="C82" i="45"/>
  <c r="B83" i="45"/>
  <c r="C83" i="45"/>
  <c r="B84" i="45"/>
  <c r="C84" i="45"/>
  <c r="B85" i="45"/>
  <c r="C85" i="45"/>
  <c r="B86" i="45"/>
  <c r="C86" i="45"/>
  <c r="B87" i="45"/>
  <c r="C87" i="45"/>
  <c r="B88" i="45"/>
  <c r="C88" i="45"/>
  <c r="B89" i="45"/>
  <c r="C89" i="45"/>
  <c r="B90" i="45"/>
  <c r="C90" i="45"/>
  <c r="N24" i="10"/>
  <c r="B81" i="46"/>
  <c r="A16" i="46"/>
  <c r="A77" i="46"/>
  <c r="C81" i="46"/>
  <c r="B82" i="46"/>
  <c r="C82" i="46"/>
  <c r="B83" i="46"/>
  <c r="C83" i="46"/>
  <c r="B84" i="46"/>
  <c r="C84" i="46"/>
  <c r="B85" i="46"/>
  <c r="C85" i="46"/>
  <c r="B86" i="46"/>
  <c r="C86" i="46"/>
  <c r="B87" i="46"/>
  <c r="C87" i="46"/>
  <c r="B88" i="46"/>
  <c r="C88" i="46"/>
  <c r="B89" i="46"/>
  <c r="C89" i="46"/>
  <c r="B90" i="46"/>
  <c r="C90" i="46"/>
  <c r="O24" i="10"/>
  <c r="B81" i="47"/>
  <c r="A16" i="47"/>
  <c r="A77" i="47"/>
  <c r="C81" i="47"/>
  <c r="B82" i="47"/>
  <c r="C82" i="47"/>
  <c r="B83" i="47"/>
  <c r="C83" i="47"/>
  <c r="B84" i="47"/>
  <c r="C84" i="47"/>
  <c r="B85" i="47"/>
  <c r="C85" i="47"/>
  <c r="B86" i="47"/>
  <c r="C86" i="47"/>
  <c r="B87" i="47"/>
  <c r="C87" i="47"/>
  <c r="B88" i="47"/>
  <c r="C88" i="47"/>
  <c r="B89" i="47"/>
  <c r="C89" i="47"/>
  <c r="B90" i="47"/>
  <c r="C90" i="47"/>
  <c r="P24" i="10"/>
  <c r="B81" i="48"/>
  <c r="A16" i="48"/>
  <c r="A77" i="48"/>
  <c r="C81" i="48"/>
  <c r="B82" i="48"/>
  <c r="C82" i="48"/>
  <c r="B83" i="48"/>
  <c r="C83" i="48"/>
  <c r="B84" i="48"/>
  <c r="C84" i="48"/>
  <c r="B85" i="48"/>
  <c r="C85" i="48"/>
  <c r="B86" i="48"/>
  <c r="C86" i="48"/>
  <c r="B87" i="48"/>
  <c r="C87" i="48"/>
  <c r="B88" i="48"/>
  <c r="C88" i="48"/>
  <c r="B89" i="48"/>
  <c r="C89" i="48"/>
  <c r="B90" i="48"/>
  <c r="C90" i="48"/>
  <c r="Q24" i="10"/>
  <c r="B81" i="49"/>
  <c r="A16" i="49"/>
  <c r="A77" i="49"/>
  <c r="C81" i="49"/>
  <c r="B82" i="49"/>
  <c r="C82" i="49"/>
  <c r="B83" i="49"/>
  <c r="C83" i="49"/>
  <c r="B84" i="49"/>
  <c r="C84" i="49"/>
  <c r="B85" i="49"/>
  <c r="C85" i="49"/>
  <c r="B86" i="49"/>
  <c r="C86" i="49"/>
  <c r="B87" i="49"/>
  <c r="C87" i="49"/>
  <c r="B88" i="49"/>
  <c r="C88" i="49"/>
  <c r="B89" i="49"/>
  <c r="C89" i="49"/>
  <c r="B90" i="49"/>
  <c r="C90" i="49"/>
  <c r="R24" i="10"/>
  <c r="B81" i="50"/>
  <c r="A16" i="50"/>
  <c r="A77" i="50"/>
  <c r="C81" i="50"/>
  <c r="B82" i="50"/>
  <c r="C82" i="50"/>
  <c r="B83" i="50"/>
  <c r="C83" i="50"/>
  <c r="B84" i="50"/>
  <c r="C84" i="50"/>
  <c r="B85" i="50"/>
  <c r="C85" i="50"/>
  <c r="B86" i="50"/>
  <c r="C86" i="50"/>
  <c r="B87" i="50"/>
  <c r="C87" i="50"/>
  <c r="B88" i="50"/>
  <c r="C88" i="50"/>
  <c r="B89" i="50"/>
  <c r="C89" i="50"/>
  <c r="B90" i="50"/>
  <c r="C90" i="50"/>
  <c r="S24" i="10"/>
  <c r="B81" i="51"/>
  <c r="A16" i="51"/>
  <c r="A77" i="51"/>
  <c r="C81" i="51"/>
  <c r="B82" i="51"/>
  <c r="C82" i="51"/>
  <c r="B83" i="51"/>
  <c r="C83" i="51"/>
  <c r="B84" i="51"/>
  <c r="C84" i="51"/>
  <c r="B85" i="51"/>
  <c r="C85" i="51"/>
  <c r="B86" i="51"/>
  <c r="C86" i="51"/>
  <c r="B87" i="51"/>
  <c r="C87" i="51"/>
  <c r="B88" i="51"/>
  <c r="C88" i="51"/>
  <c r="B89" i="51"/>
  <c r="C89" i="51"/>
  <c r="B90" i="51"/>
  <c r="C90" i="51"/>
  <c r="T24" i="10"/>
  <c r="B81" i="52"/>
  <c r="A16" i="52"/>
  <c r="A77" i="52"/>
  <c r="C81" i="52"/>
  <c r="B82" i="52"/>
  <c r="C82" i="52"/>
  <c r="B83" i="52"/>
  <c r="C83" i="52"/>
  <c r="B84" i="52"/>
  <c r="C84" i="52"/>
  <c r="B85" i="52"/>
  <c r="C85" i="52"/>
  <c r="B86" i="52"/>
  <c r="C86" i="52"/>
  <c r="B87" i="52"/>
  <c r="C87" i="52"/>
  <c r="B88" i="52"/>
  <c r="C88" i="52"/>
  <c r="B89" i="52"/>
  <c r="C89" i="52"/>
  <c r="B90" i="52"/>
  <c r="C90" i="52"/>
  <c r="U24" i="10"/>
  <c r="B81" i="53"/>
  <c r="A16" i="53"/>
  <c r="A77" i="53"/>
  <c r="C81" i="53"/>
  <c r="B82" i="53"/>
  <c r="C82" i="53"/>
  <c r="B83" i="53"/>
  <c r="C83" i="53"/>
  <c r="B84" i="53"/>
  <c r="C84" i="53"/>
  <c r="B85" i="53"/>
  <c r="C85" i="53"/>
  <c r="B86" i="53"/>
  <c r="C86" i="53"/>
  <c r="B87" i="53"/>
  <c r="C87" i="53"/>
  <c r="B88" i="53"/>
  <c r="C88" i="53"/>
  <c r="B89" i="53"/>
  <c r="C89" i="53"/>
  <c r="B90" i="53"/>
  <c r="C90" i="53"/>
  <c r="V24" i="10"/>
  <c r="B81" i="54"/>
  <c r="A16" i="54"/>
  <c r="A77" i="54"/>
  <c r="C81" i="54"/>
  <c r="B82" i="54"/>
  <c r="C82" i="54"/>
  <c r="B83" i="54"/>
  <c r="C83" i="54"/>
  <c r="B84" i="54"/>
  <c r="C84" i="54"/>
  <c r="B85" i="54"/>
  <c r="C85" i="54"/>
  <c r="B86" i="54"/>
  <c r="C86" i="54"/>
  <c r="B87" i="54"/>
  <c r="C87" i="54"/>
  <c r="B88" i="54"/>
  <c r="C88" i="54"/>
  <c r="B89" i="54"/>
  <c r="C89" i="54"/>
  <c r="B90" i="54"/>
  <c r="C90" i="54"/>
  <c r="W24" i="10"/>
  <c r="A24"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12" i="14"/>
  <c r="W6" i="14"/>
  <c r="V11" i="14"/>
  <c r="V10" i="14"/>
  <c r="V9" i="14"/>
  <c r="V8" i="14"/>
  <c r="V7" i="14"/>
  <c r="V6" i="14"/>
  <c r="U11" i="14"/>
  <c r="U12" i="14"/>
  <c r="U10" i="14"/>
  <c r="U9" i="14"/>
  <c r="U8" i="14"/>
  <c r="U7" i="14"/>
  <c r="U6" i="14"/>
  <c r="T11" i="14"/>
  <c r="T10" i="14"/>
  <c r="T9" i="14"/>
  <c r="T12" i="14"/>
  <c r="T8" i="14"/>
  <c r="T7" i="14"/>
  <c r="T6" i="14"/>
  <c r="S11" i="14"/>
  <c r="S10" i="14"/>
  <c r="S9" i="14"/>
  <c r="S8" i="14"/>
  <c r="S7" i="14"/>
  <c r="S12" i="14"/>
  <c r="S6" i="14"/>
  <c r="R11" i="14"/>
  <c r="R10" i="14"/>
  <c r="R9" i="14"/>
  <c r="R8" i="14"/>
  <c r="R7" i="14"/>
  <c r="R6" i="14"/>
  <c r="Q11" i="14"/>
  <c r="Q12" i="14"/>
  <c r="Q10" i="14"/>
  <c r="Q9" i="14"/>
  <c r="Q8" i="14"/>
  <c r="Q7" i="14"/>
  <c r="Q6" i="14"/>
  <c r="P11" i="14"/>
  <c r="P10" i="14"/>
  <c r="P9" i="14"/>
  <c r="P12" i="14"/>
  <c r="P8" i="14"/>
  <c r="P7" i="14"/>
  <c r="P6" i="14"/>
  <c r="O11" i="14"/>
  <c r="O10" i="14"/>
  <c r="O9" i="14"/>
  <c r="O8" i="14"/>
  <c r="O7" i="14"/>
  <c r="O12" i="14"/>
  <c r="O6" i="14"/>
  <c r="N11" i="14"/>
  <c r="N10" i="14"/>
  <c r="N9" i="14"/>
  <c r="N8" i="14"/>
  <c r="N7" i="14"/>
  <c r="N6" i="14"/>
  <c r="M11" i="14"/>
  <c r="M12" i="14"/>
  <c r="M10" i="14"/>
  <c r="M9" i="14"/>
  <c r="M8" i="14"/>
  <c r="M7" i="14"/>
  <c r="M6" i="14"/>
  <c r="L11" i="14"/>
  <c r="L10" i="14"/>
  <c r="L9" i="14"/>
  <c r="L12" i="14"/>
  <c r="L8" i="14"/>
  <c r="L7" i="14"/>
  <c r="L6" i="14"/>
  <c r="K11" i="14"/>
  <c r="K10" i="14"/>
  <c r="K9" i="14"/>
  <c r="K8" i="14"/>
  <c r="K7" i="14"/>
  <c r="K12" i="14"/>
  <c r="K6" i="14"/>
  <c r="J11" i="14"/>
  <c r="J10" i="14"/>
  <c r="J9" i="14"/>
  <c r="J8" i="14"/>
  <c r="J7" i="14"/>
  <c r="J6" i="14"/>
  <c r="I11" i="14"/>
  <c r="I12" i="14"/>
  <c r="I10" i="14"/>
  <c r="I9" i="14"/>
  <c r="I8" i="14"/>
  <c r="I7" i="14"/>
  <c r="I6" i="14"/>
  <c r="H11" i="14"/>
  <c r="H10" i="14"/>
  <c r="H9" i="14"/>
  <c r="H8" i="14"/>
  <c r="H7" i="14"/>
  <c r="H6" i="14"/>
  <c r="G11" i="14"/>
  <c r="G10" i="14"/>
  <c r="G9" i="14"/>
  <c r="G8" i="14"/>
  <c r="G7" i="14"/>
  <c r="G12" i="14"/>
  <c r="G6" i="14"/>
  <c r="F11" i="14"/>
  <c r="F10" i="14"/>
  <c r="F9" i="14"/>
  <c r="F8" i="14"/>
  <c r="F7" i="14"/>
  <c r="F6" i="14"/>
  <c r="E6" i="14"/>
  <c r="E11" i="14"/>
  <c r="E10" i="14"/>
  <c r="E9" i="14"/>
  <c r="E8" i="14"/>
  <c r="E7" i="14"/>
  <c r="W5" i="10"/>
  <c r="V5" i="10"/>
  <c r="U5" i="10"/>
  <c r="T5" i="10"/>
  <c r="S5" i="10"/>
  <c r="R5" i="10"/>
  <c r="Q5" i="10"/>
  <c r="P5" i="10"/>
  <c r="O5" i="10"/>
  <c r="N5" i="10"/>
  <c r="M5" i="10"/>
  <c r="L5" i="10"/>
  <c r="K5" i="10"/>
  <c r="J5" i="10"/>
  <c r="I5" i="10"/>
  <c r="H5" i="10"/>
  <c r="G5" i="10"/>
  <c r="F5" i="10"/>
  <c r="E5" i="10"/>
  <c r="C236" i="54"/>
  <c r="B26" i="54"/>
  <c r="B206" i="54"/>
  <c r="A26" i="54"/>
  <c r="B25" i="54"/>
  <c r="B183" i="54"/>
  <c r="B24" i="54"/>
  <c r="B168" i="54"/>
  <c r="B23" i="54"/>
  <c r="B144" i="54"/>
  <c r="B22" i="54"/>
  <c r="B128" i="54"/>
  <c r="A22" i="54"/>
  <c r="B21" i="54"/>
  <c r="B111" i="54"/>
  <c r="A21" i="54"/>
  <c r="B20" i="54"/>
  <c r="B94" i="54"/>
  <c r="A20" i="54"/>
  <c r="B19" i="54"/>
  <c r="B77" i="54"/>
  <c r="B18" i="54"/>
  <c r="B55" i="54"/>
  <c r="A18" i="54"/>
  <c r="B17" i="54"/>
  <c r="B33" i="54"/>
  <c r="A17" i="54"/>
  <c r="A206" i="54"/>
  <c r="B11" i="54"/>
  <c r="C236" i="53"/>
  <c r="B26" i="53"/>
  <c r="B206" i="53"/>
  <c r="A26" i="53"/>
  <c r="D26" i="53"/>
  <c r="B25" i="53"/>
  <c r="B183" i="53"/>
  <c r="B24" i="53"/>
  <c r="B168" i="53"/>
  <c r="B23" i="53"/>
  <c r="B144" i="53"/>
  <c r="B22" i="53"/>
  <c r="B128" i="53"/>
  <c r="A22" i="53"/>
  <c r="D22" i="53"/>
  <c r="B21" i="53"/>
  <c r="B111" i="53"/>
  <c r="A21" i="53"/>
  <c r="D21" i="53"/>
  <c r="B20" i="53"/>
  <c r="B94" i="53"/>
  <c r="A20" i="53"/>
  <c r="B19" i="53"/>
  <c r="B77" i="53"/>
  <c r="B18" i="53"/>
  <c r="B55" i="53"/>
  <c r="A18" i="53"/>
  <c r="D18" i="53"/>
  <c r="B17" i="53"/>
  <c r="B33" i="53"/>
  <c r="A17" i="53"/>
  <c r="D17" i="53"/>
  <c r="A206" i="53"/>
  <c r="B11" i="53"/>
  <c r="C236" i="52"/>
  <c r="B26" i="52"/>
  <c r="B206" i="52"/>
  <c r="A26" i="52"/>
  <c r="B25" i="52"/>
  <c r="B183" i="52"/>
  <c r="B24" i="52"/>
  <c r="B168" i="52"/>
  <c r="B23" i="52"/>
  <c r="B144" i="52"/>
  <c r="B22" i="52"/>
  <c r="B128" i="52"/>
  <c r="A22" i="52"/>
  <c r="D22" i="52"/>
  <c r="B21" i="52"/>
  <c r="B111" i="52"/>
  <c r="A21" i="52"/>
  <c r="B20" i="52"/>
  <c r="B94" i="52"/>
  <c r="A20" i="52"/>
  <c r="D20" i="52"/>
  <c r="B19" i="52"/>
  <c r="B77" i="52"/>
  <c r="B18" i="52"/>
  <c r="B55" i="52"/>
  <c r="A18" i="52"/>
  <c r="B17" i="52"/>
  <c r="B33" i="52"/>
  <c r="A17" i="52"/>
  <c r="A206" i="52"/>
  <c r="B11" i="52"/>
  <c r="C236" i="51"/>
  <c r="B26" i="51"/>
  <c r="B206" i="51"/>
  <c r="A26" i="51"/>
  <c r="B25" i="51"/>
  <c r="B183" i="51"/>
  <c r="B24" i="51"/>
  <c r="B168" i="51"/>
  <c r="B23" i="51"/>
  <c r="B144" i="51"/>
  <c r="B22" i="51"/>
  <c r="B128" i="51"/>
  <c r="A22" i="51"/>
  <c r="D22" i="51"/>
  <c r="B21" i="51"/>
  <c r="B111" i="51"/>
  <c r="A21" i="51"/>
  <c r="B20" i="51"/>
  <c r="B94" i="51"/>
  <c r="A20" i="51"/>
  <c r="D20" i="51"/>
  <c r="B19" i="51"/>
  <c r="B77" i="51"/>
  <c r="B18" i="51"/>
  <c r="B55" i="51"/>
  <c r="A18" i="51"/>
  <c r="B17" i="51"/>
  <c r="B33" i="51"/>
  <c r="A17" i="51"/>
  <c r="D17" i="51"/>
  <c r="B11" i="51"/>
  <c r="C236" i="50"/>
  <c r="B26" i="50"/>
  <c r="B206" i="50"/>
  <c r="A26" i="50"/>
  <c r="D26" i="50"/>
  <c r="B25" i="50"/>
  <c r="B183" i="50"/>
  <c r="B24" i="50"/>
  <c r="B168" i="50"/>
  <c r="B23" i="50"/>
  <c r="B144" i="50"/>
  <c r="B22" i="50"/>
  <c r="B128" i="50"/>
  <c r="A22" i="50"/>
  <c r="S19" i="10"/>
  <c r="B21" i="50"/>
  <c r="B111" i="50"/>
  <c r="A21" i="50"/>
  <c r="D21" i="50"/>
  <c r="B20" i="50"/>
  <c r="B94" i="50"/>
  <c r="A20" i="50"/>
  <c r="B19" i="50"/>
  <c r="B77" i="50"/>
  <c r="B18" i="50"/>
  <c r="B55" i="50"/>
  <c r="A18" i="50"/>
  <c r="D18" i="50"/>
  <c r="B17" i="50"/>
  <c r="B33" i="50"/>
  <c r="A17" i="50"/>
  <c r="D17" i="50"/>
  <c r="A144" i="50"/>
  <c r="B11" i="50"/>
  <c r="C236" i="49"/>
  <c r="B26" i="49"/>
  <c r="B206" i="49"/>
  <c r="A26" i="49"/>
  <c r="D26" i="49"/>
  <c r="B25" i="49"/>
  <c r="B183" i="49"/>
  <c r="B24" i="49"/>
  <c r="B168" i="49"/>
  <c r="B23" i="49"/>
  <c r="B144" i="49"/>
  <c r="B22" i="49"/>
  <c r="B128" i="49"/>
  <c r="A22" i="49"/>
  <c r="B21" i="49"/>
  <c r="B111" i="49"/>
  <c r="A21" i="49"/>
  <c r="B20" i="49"/>
  <c r="B94" i="49"/>
  <c r="A20" i="49"/>
  <c r="B19" i="49"/>
  <c r="B77" i="49"/>
  <c r="B18" i="49"/>
  <c r="B55" i="49"/>
  <c r="A18" i="49"/>
  <c r="D18" i="49"/>
  <c r="B17" i="49"/>
  <c r="B33" i="49"/>
  <c r="A17" i="49"/>
  <c r="A168" i="49"/>
  <c r="B11" i="49"/>
  <c r="C236" i="48"/>
  <c r="B26" i="48"/>
  <c r="B206" i="48"/>
  <c r="A26" i="48"/>
  <c r="B25" i="48"/>
  <c r="B183" i="48"/>
  <c r="B24" i="48"/>
  <c r="B168" i="48"/>
  <c r="B23" i="48"/>
  <c r="B144" i="48"/>
  <c r="B22" i="48"/>
  <c r="B128" i="48"/>
  <c r="A22" i="48"/>
  <c r="D22" i="48"/>
  <c r="B21" i="48"/>
  <c r="B111" i="48"/>
  <c r="A21" i="48"/>
  <c r="D21" i="48"/>
  <c r="B20" i="48"/>
  <c r="B94" i="48"/>
  <c r="A20" i="48"/>
  <c r="D20" i="48"/>
  <c r="B19" i="48"/>
  <c r="B77" i="48"/>
  <c r="B18" i="48"/>
  <c r="B55" i="48"/>
  <c r="A18" i="48"/>
  <c r="D18" i="48"/>
  <c r="B17" i="48"/>
  <c r="B33" i="48"/>
  <c r="A17" i="48"/>
  <c r="A111" i="48"/>
  <c r="B11" i="48"/>
  <c r="C236" i="47"/>
  <c r="B26" i="47"/>
  <c r="B206" i="47"/>
  <c r="A26" i="47"/>
  <c r="B25" i="47"/>
  <c r="B183" i="47"/>
  <c r="B24" i="47"/>
  <c r="B168" i="47"/>
  <c r="B23" i="47"/>
  <c r="B144" i="47"/>
  <c r="B22" i="47"/>
  <c r="B128" i="47"/>
  <c r="A22" i="47"/>
  <c r="D22" i="47"/>
  <c r="B21" i="47"/>
  <c r="B111" i="47"/>
  <c r="A21" i="47"/>
  <c r="D21" i="47"/>
  <c r="B20" i="47"/>
  <c r="B94" i="47"/>
  <c r="A20" i="47"/>
  <c r="D20" i="47"/>
  <c r="B19" i="47"/>
  <c r="B77" i="47"/>
  <c r="B18" i="47"/>
  <c r="B55" i="47"/>
  <c r="A18" i="47"/>
  <c r="B17" i="47"/>
  <c r="B33" i="47"/>
  <c r="A17" i="47"/>
  <c r="A206" i="47"/>
  <c r="B11" i="47"/>
  <c r="C236" i="46"/>
  <c r="B26" i="46"/>
  <c r="B206" i="46"/>
  <c r="A26" i="46"/>
  <c r="B25" i="46"/>
  <c r="B183" i="46"/>
  <c r="B24" i="46"/>
  <c r="B168" i="46"/>
  <c r="B23" i="46"/>
  <c r="B144" i="46"/>
  <c r="B22" i="46"/>
  <c r="B128" i="46"/>
  <c r="A22" i="46"/>
  <c r="D22" i="46"/>
  <c r="B21" i="46"/>
  <c r="B111" i="46"/>
  <c r="A21" i="46"/>
  <c r="B20" i="46"/>
  <c r="B94" i="46"/>
  <c r="A20" i="46"/>
  <c r="D20" i="46"/>
  <c r="B19" i="46"/>
  <c r="B77" i="46"/>
  <c r="B18" i="46"/>
  <c r="B55" i="46"/>
  <c r="A18" i="46"/>
  <c r="D18" i="46"/>
  <c r="B17" i="46"/>
  <c r="B33" i="46"/>
  <c r="A17" i="46"/>
  <c r="D17" i="46"/>
  <c r="A94" i="46"/>
  <c r="B11" i="46"/>
  <c r="C236" i="45"/>
  <c r="B26" i="45"/>
  <c r="B206" i="45"/>
  <c r="A26" i="45"/>
  <c r="D26" i="45"/>
  <c r="B25" i="45"/>
  <c r="B183" i="45"/>
  <c r="B24" i="45"/>
  <c r="B168" i="45"/>
  <c r="B23" i="45"/>
  <c r="B144" i="45"/>
  <c r="B22" i="45"/>
  <c r="B128" i="45"/>
  <c r="A22" i="45"/>
  <c r="D22" i="45"/>
  <c r="B21" i="45"/>
  <c r="B111" i="45"/>
  <c r="A21" i="45"/>
  <c r="D21" i="45"/>
  <c r="B20" i="45"/>
  <c r="B94" i="45"/>
  <c r="A20" i="45"/>
  <c r="B19" i="45"/>
  <c r="B77" i="45"/>
  <c r="B18" i="45"/>
  <c r="B55" i="45"/>
  <c r="A18" i="45"/>
  <c r="D18" i="45"/>
  <c r="B17" i="45"/>
  <c r="B33" i="45"/>
  <c r="A17" i="45"/>
  <c r="D17" i="45"/>
  <c r="B11" i="45"/>
  <c r="C236" i="44"/>
  <c r="B55" i="44"/>
  <c r="B26" i="44"/>
  <c r="B206" i="44"/>
  <c r="A26" i="44"/>
  <c r="B25" i="44"/>
  <c r="B183" i="44"/>
  <c r="B24" i="44"/>
  <c r="B168" i="44"/>
  <c r="B23" i="44"/>
  <c r="B144" i="44"/>
  <c r="B22" i="44"/>
  <c r="B128" i="44"/>
  <c r="A22" i="44"/>
  <c r="D22" i="44"/>
  <c r="B21" i="44"/>
  <c r="B111" i="44"/>
  <c r="A21" i="44"/>
  <c r="B20" i="44"/>
  <c r="B94" i="44"/>
  <c r="A20" i="44"/>
  <c r="D20" i="44"/>
  <c r="B19" i="44"/>
  <c r="B77" i="44"/>
  <c r="B18" i="44"/>
  <c r="A18" i="44"/>
  <c r="D18" i="44"/>
  <c r="B17" i="44"/>
  <c r="B33" i="44"/>
  <c r="A17" i="44"/>
  <c r="D17" i="44"/>
  <c r="B11" i="44"/>
  <c r="C236" i="43"/>
  <c r="B26" i="43"/>
  <c r="B206" i="43"/>
  <c r="A26" i="43"/>
  <c r="D26" i="43"/>
  <c r="B25" i="43"/>
  <c r="B183" i="43"/>
  <c r="B24" i="43"/>
  <c r="B168" i="43"/>
  <c r="B23" i="43"/>
  <c r="B144" i="43"/>
  <c r="B22" i="43"/>
  <c r="B128" i="43"/>
  <c r="A22" i="43"/>
  <c r="I19" i="10"/>
  <c r="B21" i="43"/>
  <c r="B111" i="43"/>
  <c r="A21" i="43"/>
  <c r="D21" i="43"/>
  <c r="B20" i="43"/>
  <c r="B94" i="43"/>
  <c r="A20" i="43"/>
  <c r="B19" i="43"/>
  <c r="B77" i="43"/>
  <c r="B18" i="43"/>
  <c r="B55" i="43"/>
  <c r="A18" i="43"/>
  <c r="D18" i="43"/>
  <c r="B17" i="43"/>
  <c r="B33" i="43"/>
  <c r="A17" i="43"/>
  <c r="D17" i="43"/>
  <c r="B11" i="43"/>
  <c r="C236" i="42"/>
  <c r="B26" i="42"/>
  <c r="B206" i="42"/>
  <c r="A26" i="42"/>
  <c r="D26" i="42"/>
  <c r="B25" i="42"/>
  <c r="B183" i="42"/>
  <c r="B24" i="42"/>
  <c r="B168" i="42"/>
  <c r="B23" i="42"/>
  <c r="B144" i="42"/>
  <c r="B22" i="42"/>
  <c r="B128" i="42"/>
  <c r="A22" i="42"/>
  <c r="D22" i="42"/>
  <c r="B21" i="42"/>
  <c r="B111" i="42"/>
  <c r="A21" i="42"/>
  <c r="D21" i="42"/>
  <c r="B20" i="42"/>
  <c r="B94" i="42"/>
  <c r="A20" i="42"/>
  <c r="D20" i="42"/>
  <c r="B19" i="42"/>
  <c r="B77" i="42"/>
  <c r="B18" i="42"/>
  <c r="B55" i="42"/>
  <c r="A18" i="42"/>
  <c r="D18" i="42"/>
  <c r="B17" i="42"/>
  <c r="B33" i="42"/>
  <c r="A17" i="42"/>
  <c r="D17" i="42"/>
  <c r="B11" i="42"/>
  <c r="C236" i="41"/>
  <c r="B26" i="41"/>
  <c r="B206" i="41"/>
  <c r="A26" i="41"/>
  <c r="D26" i="41"/>
  <c r="B25" i="41"/>
  <c r="B183" i="41"/>
  <c r="B24" i="41"/>
  <c r="B168" i="41"/>
  <c r="B23" i="41"/>
  <c r="B144" i="41"/>
  <c r="B22" i="41"/>
  <c r="B128" i="41"/>
  <c r="A22" i="41"/>
  <c r="D22" i="41"/>
  <c r="B21" i="41"/>
  <c r="B111" i="41"/>
  <c r="A21" i="41"/>
  <c r="D21" i="41"/>
  <c r="B20" i="41"/>
  <c r="B94" i="41"/>
  <c r="A20" i="41"/>
  <c r="D20" i="41"/>
  <c r="B19" i="41"/>
  <c r="B77" i="41"/>
  <c r="B18" i="41"/>
  <c r="B55" i="41"/>
  <c r="A18" i="41"/>
  <c r="D18" i="41"/>
  <c r="B17" i="41"/>
  <c r="B33" i="41"/>
  <c r="A17" i="41"/>
  <c r="D17" i="41"/>
  <c r="A144" i="41"/>
  <c r="E162" i="41"/>
  <c r="B11" i="41"/>
  <c r="C236" i="40"/>
  <c r="B26" i="40"/>
  <c r="B206" i="40"/>
  <c r="A26" i="40"/>
  <c r="D26" i="40"/>
  <c r="B25" i="40"/>
  <c r="B183" i="40"/>
  <c r="B24" i="40"/>
  <c r="B168" i="40"/>
  <c r="B23" i="40"/>
  <c r="B144" i="40"/>
  <c r="B22" i="40"/>
  <c r="B128" i="40"/>
  <c r="A22" i="40"/>
  <c r="D22" i="40"/>
  <c r="B21" i="40"/>
  <c r="B111" i="40"/>
  <c r="A21" i="40"/>
  <c r="B20" i="40"/>
  <c r="B94" i="40"/>
  <c r="A20" i="40"/>
  <c r="D20" i="40"/>
  <c r="B19" i="40"/>
  <c r="B77" i="40"/>
  <c r="B18" i="40"/>
  <c r="B55" i="40"/>
  <c r="A18" i="40"/>
  <c r="B17" i="40"/>
  <c r="B33" i="40"/>
  <c r="A17" i="40"/>
  <c r="D17" i="40"/>
  <c r="A206" i="40"/>
  <c r="B11" i="40"/>
  <c r="C236" i="39"/>
  <c r="B26" i="39"/>
  <c r="B206" i="39"/>
  <c r="A26" i="39"/>
  <c r="B25" i="39"/>
  <c r="B183" i="39"/>
  <c r="B24" i="39"/>
  <c r="B168" i="39"/>
  <c r="B23" i="39"/>
  <c r="B144" i="39"/>
  <c r="B22" i="39"/>
  <c r="B128" i="39"/>
  <c r="A22" i="39"/>
  <c r="B21" i="39"/>
  <c r="B111" i="39"/>
  <c r="A21" i="39"/>
  <c r="B20" i="39"/>
  <c r="B94" i="39"/>
  <c r="A20" i="39"/>
  <c r="D20" i="39"/>
  <c r="B19" i="39"/>
  <c r="B77" i="39"/>
  <c r="B18" i="39"/>
  <c r="B55" i="39"/>
  <c r="A18" i="39"/>
  <c r="B17" i="39"/>
  <c r="B33" i="39"/>
  <c r="A17" i="39"/>
  <c r="D17" i="39"/>
  <c r="B11" i="39"/>
  <c r="C236" i="38"/>
  <c r="B26" i="38"/>
  <c r="B206" i="38"/>
  <c r="A26" i="38"/>
  <c r="B25" i="38"/>
  <c r="B183" i="38"/>
  <c r="B24" i="38"/>
  <c r="B168" i="38"/>
  <c r="B23" i="38"/>
  <c r="B144" i="38"/>
  <c r="B22" i="38"/>
  <c r="B128" i="38"/>
  <c r="A22" i="38"/>
  <c r="D22" i="38"/>
  <c r="B21" i="38"/>
  <c r="B111" i="38"/>
  <c r="A21" i="38"/>
  <c r="D21" i="38"/>
  <c r="B20" i="38"/>
  <c r="B94" i="38"/>
  <c r="A20" i="38"/>
  <c r="B19" i="38"/>
  <c r="B77" i="38"/>
  <c r="B18" i="38"/>
  <c r="B55" i="38"/>
  <c r="A18" i="38"/>
  <c r="D18" i="38"/>
  <c r="B17" i="38"/>
  <c r="B33" i="38"/>
  <c r="A17" i="38"/>
  <c r="D17" i="38"/>
  <c r="A55" i="38"/>
  <c r="B11" i="38"/>
  <c r="C236" i="37"/>
  <c r="B26" i="37"/>
  <c r="B206" i="37"/>
  <c r="A26" i="37"/>
  <c r="B25" i="37"/>
  <c r="B183" i="37"/>
  <c r="B24" i="37"/>
  <c r="B168" i="37"/>
  <c r="B23" i="37"/>
  <c r="B144" i="37"/>
  <c r="B22" i="37"/>
  <c r="B128" i="37"/>
  <c r="A22" i="37"/>
  <c r="D22" i="37"/>
  <c r="B21" i="37"/>
  <c r="B111" i="37"/>
  <c r="A21" i="37"/>
  <c r="D21" i="37"/>
  <c r="B20" i="37"/>
  <c r="B94" i="37"/>
  <c r="A20" i="37"/>
  <c r="D20" i="37"/>
  <c r="B19" i="37"/>
  <c r="B77" i="37"/>
  <c r="B18" i="37"/>
  <c r="B55" i="37"/>
  <c r="A18" i="37"/>
  <c r="D18" i="37"/>
  <c r="B17" i="37"/>
  <c r="B33" i="37"/>
  <c r="A17" i="37"/>
  <c r="D17" i="37"/>
  <c r="B11" i="37"/>
  <c r="B11" i="36"/>
  <c r="C236" i="36"/>
  <c r="B26" i="36"/>
  <c r="B206" i="36"/>
  <c r="A26" i="36"/>
  <c r="D26" i="36"/>
  <c r="B25" i="36"/>
  <c r="B183" i="36"/>
  <c r="B24" i="36"/>
  <c r="B168" i="36"/>
  <c r="B23" i="36"/>
  <c r="B144" i="36"/>
  <c r="B22" i="36"/>
  <c r="B128" i="36"/>
  <c r="E19" i="10"/>
  <c r="B21" i="36"/>
  <c r="B111" i="36"/>
  <c r="D21" i="36"/>
  <c r="B20" i="36"/>
  <c r="B94" i="36"/>
  <c r="D20" i="36"/>
  <c r="B19" i="36"/>
  <c r="B77" i="36"/>
  <c r="B18" i="36"/>
  <c r="B55" i="36"/>
  <c r="D18" i="36"/>
  <c r="B17" i="36"/>
  <c r="B33" i="36"/>
  <c r="D17" i="36"/>
  <c r="A55" i="48"/>
  <c r="G67" i="48"/>
  <c r="A144" i="53"/>
  <c r="E150" i="53"/>
  <c r="A183" i="53"/>
  <c r="F198" i="53"/>
  <c r="A33" i="53"/>
  <c r="G43" i="53"/>
  <c r="A55" i="53"/>
  <c r="G67" i="53"/>
  <c r="A55" i="47"/>
  <c r="G70" i="47"/>
  <c r="A128" i="53"/>
  <c r="E135" i="53"/>
  <c r="D22" i="50"/>
  <c r="A183" i="47"/>
  <c r="F195" i="47"/>
  <c r="A94" i="47"/>
  <c r="A94" i="53"/>
  <c r="E98" i="53"/>
  <c r="A111" i="53"/>
  <c r="E118" i="53"/>
  <c r="A55" i="52"/>
  <c r="O19" i="10"/>
  <c r="P19" i="10"/>
  <c r="A33" i="47"/>
  <c r="G42" i="47"/>
  <c r="A144" i="52"/>
  <c r="E157" i="52"/>
  <c r="A128" i="45"/>
  <c r="E140" i="45"/>
  <c r="B78" i="52"/>
  <c r="T19" i="10"/>
  <c r="A55" i="40"/>
  <c r="G71" i="40"/>
  <c r="E159" i="53"/>
  <c r="A144" i="47"/>
  <c r="E152" i="47"/>
  <c r="A111" i="47"/>
  <c r="E118" i="47"/>
  <c r="A55" i="54"/>
  <c r="G62" i="54"/>
  <c r="A183" i="54"/>
  <c r="F194" i="54"/>
  <c r="A33" i="52"/>
  <c r="G49" i="52"/>
  <c r="A111" i="52"/>
  <c r="E124" i="52"/>
  <c r="A94" i="54"/>
  <c r="E98" i="54"/>
  <c r="A168" i="53"/>
  <c r="A168" i="46"/>
  <c r="A94" i="50"/>
  <c r="E98" i="50"/>
  <c r="A206" i="50"/>
  <c r="B207" i="50"/>
  <c r="A183" i="50"/>
  <c r="F190" i="50"/>
  <c r="A144" i="46"/>
  <c r="E159" i="46"/>
  <c r="A33" i="45"/>
  <c r="B34" i="45"/>
  <c r="A144" i="49"/>
  <c r="E148" i="49"/>
  <c r="A111" i="45"/>
  <c r="A111" i="46"/>
  <c r="E115" i="46"/>
  <c r="A206" i="49"/>
  <c r="A94" i="52"/>
  <c r="E103" i="52"/>
  <c r="A183" i="52"/>
  <c r="F188" i="52"/>
  <c r="A128" i="52"/>
  <c r="A128" i="47"/>
  <c r="E139" i="47"/>
  <c r="A144" i="48"/>
  <c r="A168" i="52"/>
  <c r="I177" i="52"/>
  <c r="A168" i="47"/>
  <c r="I178" i="47"/>
  <c r="A94" i="40"/>
  <c r="E103" i="40"/>
  <c r="A111" i="40"/>
  <c r="E124" i="40"/>
  <c r="A144" i="40"/>
  <c r="E157" i="40"/>
  <c r="A183" i="40"/>
  <c r="F199" i="40"/>
  <c r="A128" i="40"/>
  <c r="E139" i="40"/>
  <c r="A183" i="38"/>
  <c r="F194" i="38"/>
  <c r="E136" i="53"/>
  <c r="E134" i="53"/>
  <c r="E163" i="53"/>
  <c r="E115" i="52"/>
  <c r="E140" i="53"/>
  <c r="E137" i="53"/>
  <c r="E153" i="53"/>
  <c r="G50" i="53"/>
  <c r="B145" i="53"/>
  <c r="G45" i="53"/>
  <c r="G41" i="47"/>
  <c r="E120" i="52"/>
  <c r="G43" i="47"/>
  <c r="G63" i="53"/>
  <c r="E133" i="53"/>
  <c r="E156" i="53"/>
  <c r="G63" i="40"/>
  <c r="G73" i="53"/>
  <c r="G59" i="53"/>
  <c r="G66" i="53"/>
  <c r="E139" i="53"/>
  <c r="B56" i="53"/>
  <c r="E155" i="47"/>
  <c r="E98" i="46"/>
  <c r="E107" i="46"/>
  <c r="G47" i="47"/>
  <c r="E158" i="53"/>
  <c r="E153" i="52"/>
  <c r="E107" i="53"/>
  <c r="G51" i="52"/>
  <c r="F193" i="47"/>
  <c r="F196" i="47"/>
  <c r="F194" i="47"/>
  <c r="E103" i="53"/>
  <c r="E102" i="53"/>
  <c r="E101" i="53"/>
  <c r="E100" i="53"/>
  <c r="E99" i="53"/>
  <c r="B95" i="53"/>
  <c r="E106" i="53"/>
  <c r="E123" i="47"/>
  <c r="E120" i="47"/>
  <c r="E122" i="47"/>
  <c r="E121" i="47"/>
  <c r="G48" i="47"/>
  <c r="G45" i="47"/>
  <c r="E104" i="53"/>
  <c r="F195" i="54"/>
  <c r="I172" i="53"/>
  <c r="I179" i="53"/>
  <c r="I178" i="53"/>
  <c r="G41" i="45"/>
  <c r="G39" i="45"/>
  <c r="G50" i="45"/>
  <c r="G47" i="45"/>
  <c r="G44" i="45"/>
  <c r="E154" i="48"/>
  <c r="I179" i="47"/>
  <c r="E134" i="47"/>
  <c r="E135" i="47"/>
  <c r="E140" i="47"/>
  <c r="E138" i="47"/>
  <c r="E133" i="47"/>
  <c r="E137" i="47"/>
  <c r="E104" i="52"/>
  <c r="E102" i="52"/>
  <c r="E101" i="52"/>
  <c r="E100" i="52"/>
  <c r="E99" i="52"/>
  <c r="E107" i="52"/>
  <c r="E98" i="52"/>
  <c r="B95" i="52"/>
  <c r="E105" i="52"/>
  <c r="E107" i="50"/>
  <c r="B95" i="50"/>
  <c r="E101" i="50"/>
  <c r="E99" i="50"/>
  <c r="B145" i="49"/>
  <c r="E132" i="52"/>
  <c r="E134" i="52"/>
  <c r="B184" i="52"/>
  <c r="F197" i="52"/>
  <c r="F194" i="52"/>
  <c r="F193" i="52"/>
  <c r="E122" i="46"/>
  <c r="E120" i="46"/>
  <c r="E117" i="45"/>
  <c r="I172" i="46"/>
  <c r="B145" i="46"/>
  <c r="F193" i="50"/>
  <c r="E150" i="40"/>
  <c r="E118" i="40"/>
  <c r="E117" i="40"/>
  <c r="E116" i="40"/>
  <c r="E115" i="40"/>
  <c r="E123" i="40"/>
  <c r="E122" i="40"/>
  <c r="E121" i="40"/>
  <c r="E119" i="40"/>
  <c r="E120" i="40"/>
  <c r="E100" i="40"/>
  <c r="B78" i="40"/>
  <c r="F187" i="40"/>
  <c r="F195" i="40"/>
  <c r="F193" i="40"/>
  <c r="F196" i="38"/>
  <c r="F192" i="38"/>
  <c r="D21" i="44"/>
  <c r="D18" i="47"/>
  <c r="D21" i="51"/>
  <c r="D20" i="49"/>
  <c r="D17" i="52"/>
  <c r="D17" i="49"/>
  <c r="D20" i="53"/>
  <c r="D20" i="45"/>
  <c r="D20" i="38"/>
  <c r="D17" i="54"/>
  <c r="D20" i="54"/>
  <c r="D17" i="48"/>
  <c r="D17" i="47"/>
  <c r="D20" i="43"/>
  <c r="D20" i="50"/>
  <c r="D18" i="51"/>
  <c r="D18" i="52"/>
  <c r="D18" i="54"/>
  <c r="D18" i="39"/>
  <c r="D21" i="46"/>
  <c r="D22" i="36"/>
  <c r="D21" i="54"/>
  <c r="D21" i="49"/>
  <c r="D21" i="52"/>
  <c r="D18" i="40"/>
  <c r="D21" i="39"/>
  <c r="D21" i="40"/>
  <c r="D7" i="14"/>
  <c r="O9" i="13"/>
  <c r="O8" i="13"/>
  <c r="A23" i="39"/>
  <c r="P8" i="13"/>
  <c r="P9" i="13"/>
  <c r="O4" i="13"/>
  <c r="A19" i="37"/>
  <c r="N3" i="13"/>
  <c r="M3" i="13"/>
  <c r="N11" i="13"/>
  <c r="M11" i="13"/>
  <c r="L10" i="13"/>
  <c r="K10" i="13"/>
  <c r="K5" i="13"/>
  <c r="L5" i="13"/>
  <c r="B211" i="43"/>
  <c r="B212" i="43"/>
  <c r="F21" i="37"/>
  <c r="H21" i="37"/>
  <c r="B216" i="45"/>
  <c r="F24" i="46"/>
  <c r="H24" i="46"/>
  <c r="B218" i="41"/>
  <c r="F26" i="41"/>
  <c r="H26" i="41"/>
  <c r="D11" i="14"/>
  <c r="D10" i="14"/>
  <c r="D9" i="14"/>
  <c r="D8" i="14"/>
  <c r="D6" i="14"/>
  <c r="P10" i="13"/>
  <c r="O10" i="13"/>
  <c r="A30" i="10"/>
  <c r="L9" i="13"/>
  <c r="K9" i="13"/>
  <c r="L8" i="13"/>
  <c r="K8" i="13"/>
  <c r="N7" i="13"/>
  <c r="L7" i="13"/>
  <c r="N6" i="13"/>
  <c r="M6" i="13"/>
  <c r="P4" i="13"/>
  <c r="L2" i="13"/>
  <c r="K2" i="13"/>
  <c r="D26" i="46"/>
  <c r="D26" i="44"/>
  <c r="D26" i="48"/>
  <c r="D26" i="38"/>
  <c r="D26" i="37"/>
  <c r="D26" i="52"/>
  <c r="D26" i="51"/>
  <c r="D26" i="54"/>
  <c r="D26" i="47"/>
  <c r="D26" i="39"/>
  <c r="S2" i="13"/>
  <c r="S3" i="13"/>
  <c r="S4" i="13"/>
  <c r="A31" i="10"/>
  <c r="C31" i="10"/>
  <c r="A26" i="10"/>
  <c r="C26" i="10"/>
  <c r="A25" i="10"/>
  <c r="C25" i="10"/>
  <c r="A23" i="10"/>
  <c r="C23" i="10"/>
  <c r="D17" i="1"/>
  <c r="B26" i="1"/>
  <c r="B206" i="1"/>
  <c r="B183" i="1"/>
  <c r="B24" i="1"/>
  <c r="B168" i="1"/>
  <c r="B23" i="1"/>
  <c r="B144" i="1"/>
  <c r="B22" i="1"/>
  <c r="B128" i="1"/>
  <c r="B21" i="1"/>
  <c r="B111" i="1"/>
  <c r="B20" i="1"/>
  <c r="B94" i="1"/>
  <c r="B19" i="1"/>
  <c r="B77" i="1"/>
  <c r="B18" i="1"/>
  <c r="B55" i="1"/>
  <c r="B17" i="1"/>
  <c r="B33" i="1"/>
  <c r="D21" i="1"/>
  <c r="D20" i="1"/>
  <c r="D18" i="1"/>
  <c r="D26" i="1"/>
  <c r="B22" i="3"/>
  <c r="B8" i="10"/>
  <c r="B12" i="10"/>
  <c r="C12" i="10"/>
  <c r="F24" i="1"/>
  <c r="H24" i="1"/>
  <c r="F18" i="1"/>
  <c r="F19" i="1"/>
  <c r="H19" i="1"/>
  <c r="F22" i="1"/>
  <c r="H22" i="1"/>
  <c r="B13" i="10"/>
  <c r="C13" i="10"/>
  <c r="R12" i="14"/>
  <c r="J12" i="14"/>
  <c r="C236" i="1"/>
  <c r="D22" i="43"/>
  <c r="A94" i="42"/>
  <c r="E103" i="42"/>
  <c r="A111" i="36"/>
  <c r="E116" i="36"/>
  <c r="F18" i="39"/>
  <c r="F22" i="44"/>
  <c r="H22" i="44"/>
  <c r="B215" i="1"/>
  <c r="F20" i="1"/>
  <c r="H20" i="1"/>
  <c r="B9" i="10"/>
  <c r="D9" i="10"/>
  <c r="A29" i="10"/>
  <c r="G60" i="38"/>
  <c r="G69" i="38"/>
  <c r="A28" i="10"/>
  <c r="F200" i="38"/>
  <c r="F197" i="40"/>
  <c r="E106" i="40"/>
  <c r="E152" i="40"/>
  <c r="F196" i="50"/>
  <c r="E123" i="46"/>
  <c r="E104" i="50"/>
  <c r="G49" i="47"/>
  <c r="B112" i="47"/>
  <c r="F197" i="47"/>
  <c r="E119" i="52"/>
  <c r="G48" i="52"/>
  <c r="E116" i="52"/>
  <c r="B78" i="38"/>
  <c r="F187" i="38"/>
  <c r="F198" i="40"/>
  <c r="E99" i="40"/>
  <c r="B112" i="40"/>
  <c r="E156" i="40"/>
  <c r="F197" i="50"/>
  <c r="E116" i="46"/>
  <c r="E124" i="46"/>
  <c r="E102" i="50"/>
  <c r="E106" i="52"/>
  <c r="E132" i="47"/>
  <c r="G37" i="47"/>
  <c r="G50" i="47"/>
  <c r="E115" i="47"/>
  <c r="E105" i="53"/>
  <c r="F190" i="47"/>
  <c r="B112" i="52"/>
  <c r="E156" i="47"/>
  <c r="G59" i="48"/>
  <c r="E122" i="52"/>
  <c r="E121" i="52"/>
  <c r="E138" i="53"/>
  <c r="F191" i="47"/>
  <c r="A111" i="38"/>
  <c r="A33" i="40"/>
  <c r="B78" i="49"/>
  <c r="A55" i="46"/>
  <c r="M19" i="10"/>
  <c r="F12" i="14"/>
  <c r="N12" i="14"/>
  <c r="V12" i="14"/>
  <c r="F200" i="40"/>
  <c r="E160" i="40"/>
  <c r="F201" i="50"/>
  <c r="E117" i="46"/>
  <c r="E121" i="46"/>
  <c r="E103" i="50"/>
  <c r="G38" i="47"/>
  <c r="G39" i="47"/>
  <c r="E159" i="47"/>
  <c r="F198" i="47"/>
  <c r="E118" i="52"/>
  <c r="E148" i="53"/>
  <c r="E155" i="53"/>
  <c r="E123" i="52"/>
  <c r="F21" i="1"/>
  <c r="H21" i="1"/>
  <c r="F191" i="40"/>
  <c r="F201" i="40"/>
  <c r="E163" i="40"/>
  <c r="F188" i="50"/>
  <c r="E119" i="46"/>
  <c r="E118" i="46"/>
  <c r="E155" i="49"/>
  <c r="E105" i="50"/>
  <c r="E136" i="47"/>
  <c r="B129" i="47"/>
  <c r="G40" i="47"/>
  <c r="E119" i="47"/>
  <c r="F189" i="47"/>
  <c r="F199" i="47"/>
  <c r="E148" i="47"/>
  <c r="E164" i="53"/>
  <c r="G69" i="53"/>
  <c r="E152" i="53"/>
  <c r="B129" i="53"/>
  <c r="E132" i="53"/>
  <c r="A168" i="40"/>
  <c r="I173" i="40"/>
  <c r="F201" i="53"/>
  <c r="F190" i="40"/>
  <c r="F202" i="40"/>
  <c r="E148" i="40"/>
  <c r="B112" i="46"/>
  <c r="E106" i="50"/>
  <c r="G51" i="47"/>
  <c r="F192" i="47"/>
  <c r="F200" i="47"/>
  <c r="E153" i="47"/>
  <c r="E162" i="53"/>
  <c r="E117" i="52"/>
  <c r="E151" i="53"/>
  <c r="A206" i="48"/>
  <c r="B207" i="48"/>
  <c r="E161" i="53"/>
  <c r="F18" i="45"/>
  <c r="F194" i="40"/>
  <c r="F189" i="40"/>
  <c r="E100" i="50"/>
  <c r="G46" i="47"/>
  <c r="A33" i="48"/>
  <c r="B169" i="47"/>
  <c r="I172" i="47"/>
  <c r="C8" i="14"/>
  <c r="C10" i="14"/>
  <c r="I173" i="47"/>
  <c r="G71" i="53"/>
  <c r="G65" i="53"/>
  <c r="B217" i="37"/>
  <c r="B184" i="40"/>
  <c r="E136" i="40"/>
  <c r="I173" i="52"/>
  <c r="I174" i="47"/>
  <c r="G68" i="53"/>
  <c r="E157" i="53"/>
  <c r="E160" i="53"/>
  <c r="F196" i="40"/>
  <c r="F188" i="40"/>
  <c r="I174" i="52"/>
  <c r="I175" i="47"/>
  <c r="G64" i="53"/>
  <c r="F18" i="41"/>
  <c r="I176" i="47"/>
  <c r="G60" i="53"/>
  <c r="I177" i="47"/>
  <c r="G72" i="53"/>
  <c r="F192" i="40"/>
  <c r="G62" i="53"/>
  <c r="G70" i="53"/>
  <c r="G61" i="53"/>
  <c r="E149" i="53"/>
  <c r="E12" i="14"/>
  <c r="C6" i="14"/>
  <c r="C11" i="14"/>
  <c r="H12" i="14"/>
  <c r="C9" i="14"/>
  <c r="R19" i="10"/>
  <c r="D22" i="49"/>
  <c r="D8" i="10"/>
  <c r="C8" i="10"/>
  <c r="C7" i="14"/>
  <c r="E102" i="47"/>
  <c r="E99" i="47"/>
  <c r="E100" i="47"/>
  <c r="E105" i="47"/>
  <c r="E103" i="47"/>
  <c r="E106" i="47"/>
  <c r="E98" i="47"/>
  <c r="B95" i="47"/>
  <c r="B129" i="52"/>
  <c r="E133" i="52"/>
  <c r="E140" i="52"/>
  <c r="E139" i="52"/>
  <c r="E137" i="52"/>
  <c r="E136" i="52"/>
  <c r="E138" i="52"/>
  <c r="E135" i="52"/>
  <c r="E121" i="45"/>
  <c r="E122" i="45"/>
  <c r="E120" i="45"/>
  <c r="E118" i="45"/>
  <c r="E115" i="45"/>
  <c r="B112" i="45"/>
  <c r="E116" i="45"/>
  <c r="E123" i="45"/>
  <c r="G38" i="52"/>
  <c r="G47" i="52"/>
  <c r="G40" i="52"/>
  <c r="G46" i="52"/>
  <c r="B34" i="52"/>
  <c r="G44" i="52"/>
  <c r="G50" i="52"/>
  <c r="G45" i="52"/>
  <c r="G39" i="52"/>
  <c r="G41" i="52"/>
  <c r="G37" i="52"/>
  <c r="I175" i="40"/>
  <c r="I174" i="40"/>
  <c r="B169" i="40"/>
  <c r="I179" i="40"/>
  <c r="I172" i="40"/>
  <c r="I178" i="40"/>
  <c r="I177" i="40"/>
  <c r="I176" i="40"/>
  <c r="E132" i="40"/>
  <c r="E133" i="40"/>
  <c r="B129" i="40"/>
  <c r="E135" i="40"/>
  <c r="E140" i="40"/>
  <c r="E138" i="40"/>
  <c r="E137" i="40"/>
  <c r="E134" i="40"/>
  <c r="B213" i="1"/>
  <c r="F200" i="52"/>
  <c r="F192" i="52"/>
  <c r="F199" i="52"/>
  <c r="F191" i="52"/>
  <c r="F189" i="52"/>
  <c r="F198" i="52"/>
  <c r="F190" i="52"/>
  <c r="F187" i="52"/>
  <c r="F196" i="52"/>
  <c r="F202" i="52"/>
  <c r="F195" i="52"/>
  <c r="I176" i="53"/>
  <c r="I175" i="53"/>
  <c r="I173" i="53"/>
  <c r="I174" i="53"/>
  <c r="B169" i="53"/>
  <c r="I177" i="53"/>
  <c r="G62" i="40"/>
  <c r="G69" i="40"/>
  <c r="G61" i="40"/>
  <c r="G64" i="40"/>
  <c r="G70" i="40"/>
  <c r="G65" i="40"/>
  <c r="G73" i="40"/>
  <c r="G59" i="40"/>
  <c r="G51" i="48"/>
  <c r="G44" i="48"/>
  <c r="G48" i="48"/>
  <c r="G45" i="48"/>
  <c r="G38" i="48"/>
  <c r="G39" i="48"/>
  <c r="B34" i="48"/>
  <c r="G41" i="48"/>
  <c r="G49" i="48"/>
  <c r="G46" i="48"/>
  <c r="G42" i="48"/>
  <c r="G37" i="48"/>
  <c r="G47" i="48"/>
  <c r="A183" i="45"/>
  <c r="A94" i="45"/>
  <c r="A168" i="45"/>
  <c r="A206" i="45"/>
  <c r="B207" i="45"/>
  <c r="A55" i="45"/>
  <c r="G70" i="45"/>
  <c r="A144" i="45"/>
  <c r="G40" i="45"/>
  <c r="G51" i="45"/>
  <c r="G38" i="45"/>
  <c r="G49" i="45"/>
  <c r="G42" i="45"/>
  <c r="G48" i="45"/>
  <c r="G37" i="45"/>
  <c r="G46" i="45"/>
  <c r="G43" i="45"/>
  <c r="G45" i="45"/>
  <c r="G72" i="48"/>
  <c r="G70" i="48"/>
  <c r="F189" i="38"/>
  <c r="F199" i="38"/>
  <c r="F191" i="38"/>
  <c r="F190" i="38"/>
  <c r="F198" i="38"/>
  <c r="F188" i="38"/>
  <c r="F197" i="38"/>
  <c r="F202" i="38"/>
  <c r="F193" i="38"/>
  <c r="B184" i="38"/>
  <c r="F195" i="38"/>
  <c r="B145" i="40"/>
  <c r="E155" i="40"/>
  <c r="E162" i="40"/>
  <c r="E154" i="40"/>
  <c r="E151" i="40"/>
  <c r="E161" i="40"/>
  <c r="E153" i="40"/>
  <c r="E149" i="40"/>
  <c r="E159" i="40"/>
  <c r="E164" i="40"/>
  <c r="E158" i="40"/>
  <c r="G73" i="52"/>
  <c r="G65" i="52"/>
  <c r="G67" i="52"/>
  <c r="I172" i="52"/>
  <c r="I179" i="52"/>
  <c r="B169" i="52"/>
  <c r="I178" i="52"/>
  <c r="I176" i="52"/>
  <c r="I175" i="52"/>
  <c r="F187" i="50"/>
  <c r="F189" i="50"/>
  <c r="F195" i="50"/>
  <c r="F202" i="50"/>
  <c r="F199" i="50"/>
  <c r="F194" i="50"/>
  <c r="B184" i="50"/>
  <c r="F192" i="50"/>
  <c r="F200" i="50"/>
  <c r="F191" i="50"/>
  <c r="F198" i="50"/>
  <c r="A33" i="42"/>
  <c r="G51" i="42"/>
  <c r="A144" i="42"/>
  <c r="E155" i="42"/>
  <c r="A128" i="42"/>
  <c r="E140" i="42"/>
  <c r="A168" i="42"/>
  <c r="A55" i="42"/>
  <c r="G63" i="42"/>
  <c r="A111" i="42"/>
  <c r="A206" i="42"/>
  <c r="B207" i="42"/>
  <c r="A183" i="42"/>
  <c r="E104" i="54"/>
  <c r="E101" i="54"/>
  <c r="E100" i="54"/>
  <c r="F201" i="38"/>
  <c r="F201" i="52"/>
  <c r="E98" i="40"/>
  <c r="E107" i="40"/>
  <c r="E104" i="40"/>
  <c r="B95" i="40"/>
  <c r="E102" i="40"/>
  <c r="E105" i="40"/>
  <c r="E101" i="40"/>
  <c r="B217" i="1"/>
  <c r="B207" i="49"/>
  <c r="A111" i="54"/>
  <c r="D12" i="14"/>
  <c r="A128" i="54"/>
  <c r="A144" i="54"/>
  <c r="E163" i="54"/>
  <c r="F18" i="40"/>
  <c r="B212" i="1"/>
  <c r="E116" i="47"/>
  <c r="A168" i="54"/>
  <c r="A33" i="54"/>
  <c r="B78" i="54"/>
  <c r="L12" i="10"/>
  <c r="K12" i="10"/>
  <c r="J12" i="10"/>
  <c r="I12" i="10"/>
  <c r="H12" i="10"/>
  <c r="G12" i="10"/>
  <c r="F12" i="10"/>
  <c r="W12" i="10"/>
  <c r="V12" i="10"/>
  <c r="U12" i="10"/>
  <c r="T12" i="10"/>
  <c r="S12" i="10"/>
  <c r="R12" i="10"/>
  <c r="Q12" i="10"/>
  <c r="P12" i="10"/>
  <c r="O12" i="10"/>
  <c r="N12" i="10"/>
  <c r="M12" i="10"/>
  <c r="E12" i="10"/>
  <c r="D12" i="10"/>
  <c r="C9" i="10"/>
  <c r="B211" i="1"/>
  <c r="B211" i="38"/>
  <c r="F20" i="54"/>
  <c r="H20" i="54"/>
  <c r="B213" i="53"/>
  <c r="F20" i="46"/>
  <c r="H20" i="46"/>
  <c r="B213" i="45"/>
  <c r="F20" i="52"/>
  <c r="H20" i="52"/>
  <c r="F20" i="53"/>
  <c r="H20" i="53"/>
  <c r="B213" i="50"/>
  <c r="C213" i="50"/>
  <c r="F20" i="51"/>
  <c r="H20" i="51"/>
  <c r="B213" i="47"/>
  <c r="C213" i="47"/>
  <c r="B213" i="54"/>
  <c r="F20" i="50"/>
  <c r="H20" i="50"/>
  <c r="F20" i="47"/>
  <c r="H20" i="47"/>
  <c r="B213" i="48"/>
  <c r="C213" i="48"/>
  <c r="F20" i="44"/>
  <c r="H20" i="44"/>
  <c r="F20" i="39"/>
  <c r="H20" i="39"/>
  <c r="F20" i="38"/>
  <c r="H20" i="38"/>
  <c r="B213" i="37"/>
  <c r="F20" i="48"/>
  <c r="H20" i="48"/>
  <c r="B213" i="44"/>
  <c r="F20" i="37"/>
  <c r="H20" i="37"/>
  <c r="B213" i="52"/>
  <c r="B213" i="51"/>
  <c r="F20" i="49"/>
  <c r="H20" i="49"/>
  <c r="B213" i="42"/>
  <c r="F20" i="36"/>
  <c r="H20" i="36"/>
  <c r="B213" i="49"/>
  <c r="B213" i="43"/>
  <c r="F20" i="43"/>
  <c r="H20" i="43"/>
  <c r="F20" i="42"/>
  <c r="H20" i="42"/>
  <c r="B213" i="40"/>
  <c r="A24" i="48"/>
  <c r="A24" i="54"/>
  <c r="A24" i="53"/>
  <c r="A24" i="52"/>
  <c r="A24" i="49"/>
  <c r="A24" i="51"/>
  <c r="A24" i="45"/>
  <c r="A24" i="47"/>
  <c r="A24" i="38"/>
  <c r="A24" i="37"/>
  <c r="A24" i="46"/>
  <c r="A24" i="44"/>
  <c r="A24" i="50"/>
  <c r="A24" i="41"/>
  <c r="B218" i="1"/>
  <c r="G73" i="45"/>
  <c r="G68" i="48"/>
  <c r="G71" i="48"/>
  <c r="G63" i="48"/>
  <c r="A33" i="36"/>
  <c r="F21" i="36"/>
  <c r="H21" i="36"/>
  <c r="F24" i="36"/>
  <c r="H24" i="36"/>
  <c r="B217" i="36"/>
  <c r="F24" i="37"/>
  <c r="H24" i="37"/>
  <c r="B219" i="37"/>
  <c r="F23" i="38"/>
  <c r="H23" i="38"/>
  <c r="F26" i="38"/>
  <c r="H26" i="38"/>
  <c r="B216" i="38"/>
  <c r="F23" i="41"/>
  <c r="H23" i="41"/>
  <c r="B213" i="41"/>
  <c r="A23" i="42"/>
  <c r="F25" i="42"/>
  <c r="H25" i="42"/>
  <c r="A19" i="48"/>
  <c r="F26" i="1"/>
  <c r="H26" i="1"/>
  <c r="A55" i="1"/>
  <c r="B211" i="42"/>
  <c r="B212" i="54"/>
  <c r="F19" i="51"/>
  <c r="H19" i="51"/>
  <c r="B212" i="46"/>
  <c r="B212" i="53"/>
  <c r="C212" i="53"/>
  <c r="B212" i="52"/>
  <c r="B212" i="51"/>
  <c r="F19" i="54"/>
  <c r="H19" i="54"/>
  <c r="B212" i="49"/>
  <c r="C212" i="49"/>
  <c r="F19" i="53"/>
  <c r="H19" i="53"/>
  <c r="B212" i="48"/>
  <c r="C212" i="48"/>
  <c r="F19" i="46"/>
  <c r="H19" i="46"/>
  <c r="B212" i="38"/>
  <c r="F19" i="43"/>
  <c r="H19" i="43"/>
  <c r="F19" i="41"/>
  <c r="H19" i="41"/>
  <c r="B212" i="37"/>
  <c r="F19" i="36"/>
  <c r="H19" i="36"/>
  <c r="B212" i="44"/>
  <c r="F19" i="50"/>
  <c r="H19" i="50"/>
  <c r="F19" i="47"/>
  <c r="H19" i="47"/>
  <c r="B212" i="36"/>
  <c r="F19" i="52"/>
  <c r="H19" i="52"/>
  <c r="F19" i="48"/>
  <c r="H19" i="48"/>
  <c r="B212" i="50"/>
  <c r="C212" i="50"/>
  <c r="B212" i="47"/>
  <c r="C212" i="47"/>
  <c r="B212" i="41"/>
  <c r="B219" i="1"/>
  <c r="B56" i="45"/>
  <c r="E132" i="45"/>
  <c r="F188" i="47"/>
  <c r="F202" i="47"/>
  <c r="B219" i="36"/>
  <c r="F21" i="38"/>
  <c r="H21" i="38"/>
  <c r="B218" i="38"/>
  <c r="A24" i="39"/>
  <c r="F24" i="40"/>
  <c r="H24" i="40"/>
  <c r="B215" i="41"/>
  <c r="F25" i="43"/>
  <c r="H25" i="43"/>
  <c r="B214" i="43"/>
  <c r="A19" i="44"/>
  <c r="F21" i="44"/>
  <c r="H21" i="44"/>
  <c r="F20" i="45"/>
  <c r="H20" i="45"/>
  <c r="F23" i="45"/>
  <c r="H23" i="45"/>
  <c r="F23" i="46"/>
  <c r="H23" i="46"/>
  <c r="F26" i="49"/>
  <c r="H26" i="49"/>
  <c r="B219" i="47"/>
  <c r="B219" i="54"/>
  <c r="C219" i="54"/>
  <c r="B219" i="53"/>
  <c r="C219" i="53"/>
  <c r="B219" i="52"/>
  <c r="C219" i="52"/>
  <c r="F26" i="54"/>
  <c r="H26" i="54"/>
  <c r="B219" i="51"/>
  <c r="B219" i="50"/>
  <c r="C219" i="50"/>
  <c r="F26" i="53"/>
  <c r="H26" i="53"/>
  <c r="F26" i="52"/>
  <c r="H26" i="52"/>
  <c r="B219" i="49"/>
  <c r="C219" i="49"/>
  <c r="F26" i="47"/>
  <c r="H26" i="47"/>
  <c r="F26" i="46"/>
  <c r="H26" i="46"/>
  <c r="F26" i="44"/>
  <c r="H26" i="44"/>
  <c r="B219" i="43"/>
  <c r="B219" i="39"/>
  <c r="B219" i="45"/>
  <c r="C219" i="45"/>
  <c r="F26" i="40"/>
  <c r="H26" i="40"/>
  <c r="B219" i="38"/>
  <c r="F26" i="51"/>
  <c r="H26" i="51"/>
  <c r="F26" i="43"/>
  <c r="H26" i="43"/>
  <c r="F26" i="50"/>
  <c r="H26" i="50"/>
  <c r="B219" i="48"/>
  <c r="C219" i="48"/>
  <c r="F26" i="48"/>
  <c r="H26" i="48"/>
  <c r="F26" i="45"/>
  <c r="H26" i="45"/>
  <c r="B219" i="42"/>
  <c r="G59" i="45"/>
  <c r="F21" i="39"/>
  <c r="H21" i="39"/>
  <c r="B212" i="39"/>
  <c r="F24" i="41"/>
  <c r="H24" i="41"/>
  <c r="F23" i="42"/>
  <c r="H23" i="42"/>
  <c r="A23" i="43"/>
  <c r="B216" i="44"/>
  <c r="B214" i="48"/>
  <c r="C214" i="48"/>
  <c r="F25" i="54"/>
  <c r="H25" i="54"/>
  <c r="B218" i="48"/>
  <c r="C218" i="48"/>
  <c r="F25" i="48"/>
  <c r="H25" i="48"/>
  <c r="B218" i="54"/>
  <c r="F25" i="53"/>
  <c r="H25" i="53"/>
  <c r="F25" i="52"/>
  <c r="H25" i="52"/>
  <c r="B218" i="53"/>
  <c r="B218" i="52"/>
  <c r="C218" i="52"/>
  <c r="B218" i="51"/>
  <c r="F25" i="50"/>
  <c r="H25" i="50"/>
  <c r="F25" i="51"/>
  <c r="H25" i="51"/>
  <c r="B218" i="50"/>
  <c r="C218" i="50"/>
  <c r="F25" i="47"/>
  <c r="H25" i="47"/>
  <c r="B218" i="49"/>
  <c r="C218" i="49"/>
  <c r="B218" i="47"/>
  <c r="C218" i="47"/>
  <c r="B218" i="46"/>
  <c r="B218" i="40"/>
  <c r="C218" i="40"/>
  <c r="F25" i="38"/>
  <c r="H25" i="38"/>
  <c r="B218" i="43"/>
  <c r="B218" i="39"/>
  <c r="F25" i="37"/>
  <c r="H25" i="37"/>
  <c r="B218" i="45"/>
  <c r="F25" i="44"/>
  <c r="H25" i="44"/>
  <c r="F25" i="46"/>
  <c r="H25" i="46"/>
  <c r="B218" i="37"/>
  <c r="B218" i="44"/>
  <c r="B218" i="36"/>
  <c r="G61" i="48"/>
  <c r="G65" i="48"/>
  <c r="G62" i="48"/>
  <c r="B56" i="48"/>
  <c r="G66" i="48"/>
  <c r="F187" i="47"/>
  <c r="F22" i="36"/>
  <c r="H22" i="36"/>
  <c r="F25" i="36"/>
  <c r="H25" i="36"/>
  <c r="A23" i="37"/>
  <c r="A183" i="37"/>
  <c r="A128" i="38"/>
  <c r="A144" i="38"/>
  <c r="A168" i="38"/>
  <c r="A94" i="38"/>
  <c r="F19" i="38"/>
  <c r="H19" i="38"/>
  <c r="A25" i="38"/>
  <c r="D22" i="39"/>
  <c r="K19" i="10"/>
  <c r="F26" i="39"/>
  <c r="H26" i="39"/>
  <c r="B213" i="39"/>
  <c r="F20" i="40"/>
  <c r="H20" i="40"/>
  <c r="F25" i="40"/>
  <c r="H25" i="40"/>
  <c r="B212" i="40"/>
  <c r="B219" i="41"/>
  <c r="A24" i="42"/>
  <c r="F26" i="42"/>
  <c r="H26" i="42"/>
  <c r="B212" i="42"/>
  <c r="F19" i="44"/>
  <c r="H19" i="44"/>
  <c r="B219" i="44"/>
  <c r="B212" i="45"/>
  <c r="C212" i="45"/>
  <c r="F21" i="46"/>
  <c r="H21" i="46"/>
  <c r="F25" i="49"/>
  <c r="H25" i="49"/>
  <c r="B15" i="10"/>
  <c r="F25" i="1"/>
  <c r="H25" i="1"/>
  <c r="B11" i="10"/>
  <c r="F24" i="53"/>
  <c r="H24" i="53"/>
  <c r="B217" i="49"/>
  <c r="C217" i="49"/>
  <c r="F24" i="44"/>
  <c r="H24" i="44"/>
  <c r="B217" i="54"/>
  <c r="F24" i="51"/>
  <c r="H24" i="51"/>
  <c r="B217" i="53"/>
  <c r="F24" i="54"/>
  <c r="H24" i="54"/>
  <c r="B217" i="52"/>
  <c r="C217" i="52"/>
  <c r="B217" i="51"/>
  <c r="B217" i="44"/>
  <c r="F24" i="52"/>
  <c r="H24" i="52"/>
  <c r="B217" i="41"/>
  <c r="F24" i="50"/>
  <c r="H24" i="50"/>
  <c r="B217" i="47"/>
  <c r="C217" i="47"/>
  <c r="B217" i="46"/>
  <c r="B217" i="40"/>
  <c r="B217" i="50"/>
  <c r="C217" i="50"/>
  <c r="F24" i="49"/>
  <c r="H24" i="49"/>
  <c r="F24" i="48"/>
  <c r="H24" i="48"/>
  <c r="B217" i="43"/>
  <c r="B217" i="45"/>
  <c r="F24" i="45"/>
  <c r="H24" i="45"/>
  <c r="B217" i="38"/>
  <c r="B217" i="48"/>
  <c r="C217" i="48"/>
  <c r="F24" i="47"/>
  <c r="H24" i="47"/>
  <c r="F24" i="38"/>
  <c r="H24" i="38"/>
  <c r="A19" i="54"/>
  <c r="A19" i="53"/>
  <c r="A19" i="52"/>
  <c r="A19" i="49"/>
  <c r="A19" i="50"/>
  <c r="A19" i="46"/>
  <c r="A19" i="39"/>
  <c r="A19" i="38"/>
  <c r="A19" i="51"/>
  <c r="A19" i="45"/>
  <c r="A19" i="47"/>
  <c r="A19" i="43"/>
  <c r="A94" i="43"/>
  <c r="A19" i="42"/>
  <c r="A19" i="41"/>
  <c r="B214" i="1"/>
  <c r="G71" i="45"/>
  <c r="G69" i="48"/>
  <c r="G64" i="48"/>
  <c r="G73" i="48"/>
  <c r="F19" i="39"/>
  <c r="H19" i="39"/>
  <c r="B215" i="39"/>
  <c r="B214" i="40"/>
  <c r="B214" i="42"/>
  <c r="A24" i="43"/>
  <c r="B213" i="46"/>
  <c r="B7" i="10"/>
  <c r="B10" i="10"/>
  <c r="B211" i="45"/>
  <c r="B216" i="50"/>
  <c r="C216" i="50"/>
  <c r="F23" i="47"/>
  <c r="H23" i="47"/>
  <c r="F23" i="54"/>
  <c r="H23" i="54"/>
  <c r="B216" i="54"/>
  <c r="F23" i="53"/>
  <c r="H23" i="53"/>
  <c r="F23" i="52"/>
  <c r="H23" i="52"/>
  <c r="B216" i="53"/>
  <c r="C216" i="53"/>
  <c r="F23" i="50"/>
  <c r="H23" i="50"/>
  <c r="B216" i="52"/>
  <c r="C216" i="52"/>
  <c r="F23" i="49"/>
  <c r="H23" i="49"/>
  <c r="B216" i="51"/>
  <c r="F23" i="43"/>
  <c r="H23" i="43"/>
  <c r="B216" i="42"/>
  <c r="B216" i="49"/>
  <c r="B216" i="41"/>
  <c r="B216" i="47"/>
  <c r="C216" i="47"/>
  <c r="B216" i="46"/>
  <c r="F23" i="51"/>
  <c r="H23" i="51"/>
  <c r="F23" i="44"/>
  <c r="H23" i="44"/>
  <c r="B216" i="43"/>
  <c r="B216" i="39"/>
  <c r="F23" i="39"/>
  <c r="H23" i="39"/>
  <c r="F23" i="37"/>
  <c r="H23" i="37"/>
  <c r="B216" i="48"/>
  <c r="C216" i="48"/>
  <c r="F23" i="48"/>
  <c r="H23" i="48"/>
  <c r="B216" i="37"/>
  <c r="F23" i="36"/>
  <c r="H23" i="36"/>
  <c r="B34" i="47"/>
  <c r="G44" i="47"/>
  <c r="G52" i="47"/>
  <c r="B214" i="37"/>
  <c r="F22" i="38"/>
  <c r="H22" i="38"/>
  <c r="F24" i="39"/>
  <c r="H24" i="39"/>
  <c r="B217" i="39"/>
  <c r="A19" i="40"/>
  <c r="B216" i="40"/>
  <c r="C216" i="40"/>
  <c r="F25" i="41"/>
  <c r="H25" i="41"/>
  <c r="F19" i="42"/>
  <c r="H19" i="42"/>
  <c r="F24" i="42"/>
  <c r="H24" i="42"/>
  <c r="B217" i="42"/>
  <c r="F25" i="45"/>
  <c r="H25" i="45"/>
  <c r="B219" i="46"/>
  <c r="F19" i="49"/>
  <c r="H19" i="49"/>
  <c r="B14" i="10"/>
  <c r="F23" i="1"/>
  <c r="H23" i="1"/>
  <c r="L9" i="10"/>
  <c r="K9" i="10"/>
  <c r="J9" i="10"/>
  <c r="I9" i="10"/>
  <c r="H9" i="10"/>
  <c r="G9" i="10"/>
  <c r="F9" i="10"/>
  <c r="W9" i="10"/>
  <c r="V9" i="10"/>
  <c r="U9" i="10"/>
  <c r="T9" i="10"/>
  <c r="S9" i="10"/>
  <c r="R9" i="10"/>
  <c r="Q9" i="10"/>
  <c r="P9" i="10"/>
  <c r="O9" i="10"/>
  <c r="N9" i="10"/>
  <c r="M9" i="10"/>
  <c r="E9" i="10"/>
  <c r="A25" i="50"/>
  <c r="A25" i="49"/>
  <c r="A25" i="54"/>
  <c r="A25" i="53"/>
  <c r="A25" i="52"/>
  <c r="A25" i="46"/>
  <c r="A25" i="44"/>
  <c r="A25" i="51"/>
  <c r="A25" i="36"/>
  <c r="A25" i="48"/>
  <c r="A25" i="41"/>
  <c r="A25" i="40"/>
  <c r="A25" i="45"/>
  <c r="A25" i="43"/>
  <c r="A25" i="47"/>
  <c r="A25" i="39"/>
  <c r="A25" i="37"/>
  <c r="B211" i="48"/>
  <c r="C211" i="48"/>
  <c r="B211" i="37"/>
  <c r="F22" i="53"/>
  <c r="H22" i="53"/>
  <c r="F22" i="52"/>
  <c r="H22" i="52"/>
  <c r="B215" i="51"/>
  <c r="B215" i="43"/>
  <c r="B215" i="54"/>
  <c r="B215" i="53"/>
  <c r="F22" i="51"/>
  <c r="H22" i="51"/>
  <c r="B215" i="48"/>
  <c r="C215" i="48"/>
  <c r="B215" i="44"/>
  <c r="F22" i="39"/>
  <c r="H22" i="39"/>
  <c r="F22" i="37"/>
  <c r="H22" i="37"/>
  <c r="B215" i="36"/>
  <c r="B215" i="52"/>
  <c r="C215" i="52"/>
  <c r="F22" i="48"/>
  <c r="H22" i="48"/>
  <c r="B215" i="42"/>
  <c r="B215" i="49"/>
  <c r="B215" i="50"/>
  <c r="C215" i="50"/>
  <c r="F22" i="49"/>
  <c r="H22" i="49"/>
  <c r="B215" i="47"/>
  <c r="B215" i="46"/>
  <c r="F22" i="43"/>
  <c r="H22" i="43"/>
  <c r="F22" i="42"/>
  <c r="H22" i="42"/>
  <c r="F22" i="41"/>
  <c r="H22" i="41"/>
  <c r="B215" i="40"/>
  <c r="F22" i="54"/>
  <c r="H22" i="54"/>
  <c r="F22" i="50"/>
  <c r="H22" i="50"/>
  <c r="F22" i="47"/>
  <c r="H22" i="47"/>
  <c r="B215" i="45"/>
  <c r="C215" i="45"/>
  <c r="F22" i="40"/>
  <c r="H22" i="40"/>
  <c r="B215" i="38"/>
  <c r="B216" i="1"/>
  <c r="C215" i="49"/>
  <c r="G60" i="48"/>
  <c r="A24" i="36"/>
  <c r="B213" i="36"/>
  <c r="F19" i="37"/>
  <c r="H19" i="37"/>
  <c r="B215" i="37"/>
  <c r="B213" i="38"/>
  <c r="F23" i="40"/>
  <c r="H23" i="40"/>
  <c r="B219" i="40"/>
  <c r="F20" i="41"/>
  <c r="H20" i="41"/>
  <c r="A25" i="42"/>
  <c r="B218" i="42"/>
  <c r="F19" i="45"/>
  <c r="H19" i="45"/>
  <c r="L13" i="10"/>
  <c r="K13" i="10"/>
  <c r="J13" i="10"/>
  <c r="I13" i="10"/>
  <c r="H13" i="10"/>
  <c r="G13" i="10"/>
  <c r="F13" i="10"/>
  <c r="W13" i="10"/>
  <c r="V13" i="10"/>
  <c r="U13" i="10"/>
  <c r="T13" i="10"/>
  <c r="S13" i="10"/>
  <c r="R13" i="10"/>
  <c r="Q13" i="10"/>
  <c r="P13" i="10"/>
  <c r="O13" i="10"/>
  <c r="N13" i="10"/>
  <c r="M13" i="10"/>
  <c r="E13" i="10"/>
  <c r="L8" i="10"/>
  <c r="K8" i="10"/>
  <c r="J8" i="10"/>
  <c r="I8" i="10"/>
  <c r="H8" i="10"/>
  <c r="G8" i="10"/>
  <c r="F8" i="10"/>
  <c r="W8" i="10"/>
  <c r="V8" i="10"/>
  <c r="U8" i="10"/>
  <c r="T8" i="10"/>
  <c r="S8" i="10"/>
  <c r="R8" i="10"/>
  <c r="Q8" i="10"/>
  <c r="P8" i="10"/>
  <c r="O8" i="10"/>
  <c r="N8" i="10"/>
  <c r="M8" i="10"/>
  <c r="E8" i="10"/>
  <c r="F18" i="52"/>
  <c r="F18" i="36"/>
  <c r="B214" i="52"/>
  <c r="F21" i="49"/>
  <c r="H21" i="49"/>
  <c r="B214" i="44"/>
  <c r="F21" i="54"/>
  <c r="H21" i="54"/>
  <c r="F21" i="53"/>
  <c r="H21" i="53"/>
  <c r="B214" i="54"/>
  <c r="F21" i="52"/>
  <c r="H21" i="52"/>
  <c r="F21" i="50"/>
  <c r="H21" i="50"/>
  <c r="B214" i="46"/>
  <c r="B214" i="45"/>
  <c r="F21" i="45"/>
  <c r="H21" i="45"/>
  <c r="F21" i="43"/>
  <c r="H21" i="43"/>
  <c r="F21" i="42"/>
  <c r="H21" i="42"/>
  <c r="F21" i="41"/>
  <c r="H21" i="41"/>
  <c r="B214" i="51"/>
  <c r="F21" i="51"/>
  <c r="H21" i="51"/>
  <c r="F21" i="47"/>
  <c r="H21" i="47"/>
  <c r="B214" i="36"/>
  <c r="B214" i="49"/>
  <c r="C214" i="49"/>
  <c r="B214" i="41"/>
  <c r="B214" i="50"/>
  <c r="C214" i="50"/>
  <c r="B214" i="47"/>
  <c r="B214" i="53"/>
  <c r="C214" i="53"/>
  <c r="F21" i="48"/>
  <c r="H21" i="48"/>
  <c r="B214" i="39"/>
  <c r="A23" i="50"/>
  <c r="A23" i="45"/>
  <c r="A23" i="44"/>
  <c r="A23" i="54"/>
  <c r="A23" i="46"/>
  <c r="A23" i="48"/>
  <c r="A23" i="49"/>
  <c r="A23" i="41"/>
  <c r="A23" i="52"/>
  <c r="A23" i="47"/>
  <c r="A23" i="40"/>
  <c r="A23" i="53"/>
  <c r="A23" i="51"/>
  <c r="A23" i="38"/>
  <c r="D13" i="10"/>
  <c r="F26" i="36"/>
  <c r="H26" i="36"/>
  <c r="B216" i="36"/>
  <c r="F26" i="37"/>
  <c r="H26" i="37"/>
  <c r="B214" i="38"/>
  <c r="F25" i="39"/>
  <c r="H25" i="39"/>
  <c r="F19" i="40"/>
  <c r="H19" i="40"/>
  <c r="F21" i="40"/>
  <c r="H21" i="40"/>
  <c r="A24" i="40"/>
  <c r="F24" i="43"/>
  <c r="H24" i="43"/>
  <c r="F22" i="45"/>
  <c r="H22" i="45"/>
  <c r="F22" i="46"/>
  <c r="H22" i="46"/>
  <c r="B56" i="46"/>
  <c r="B56" i="40"/>
  <c r="B211" i="51"/>
  <c r="F18" i="49"/>
  <c r="B211" i="54"/>
  <c r="C211" i="54"/>
  <c r="B211" i="50"/>
  <c r="C211" i="50"/>
  <c r="F18" i="38"/>
  <c r="B211" i="41"/>
  <c r="B211" i="46"/>
  <c r="F18" i="37"/>
  <c r="F18" i="54"/>
  <c r="F18" i="53"/>
  <c r="F18" i="47"/>
  <c r="F18" i="44"/>
  <c r="F18" i="42"/>
  <c r="B211" i="36"/>
  <c r="B211" i="44"/>
  <c r="F18" i="50"/>
  <c r="B211" i="49"/>
  <c r="C211" i="49"/>
  <c r="B211" i="53"/>
  <c r="C211" i="53"/>
  <c r="F18" i="46"/>
  <c r="B211" i="47"/>
  <c r="C211" i="47"/>
  <c r="F18" i="43"/>
  <c r="B211" i="40"/>
  <c r="C211" i="40"/>
  <c r="B211" i="39"/>
  <c r="F18" i="51"/>
  <c r="B211" i="52"/>
  <c r="C211" i="52"/>
  <c r="F18" i="48"/>
  <c r="B6" i="10"/>
  <c r="B210" i="1"/>
  <c r="B210" i="43"/>
  <c r="B210" i="42"/>
  <c r="C210" i="42"/>
  <c r="F17" i="38"/>
  <c r="B210" i="47"/>
  <c r="C210" i="47"/>
  <c r="F17" i="50"/>
  <c r="F17" i="1"/>
  <c r="B210" i="53"/>
  <c r="C210" i="53"/>
  <c r="F17" i="46"/>
  <c r="B210" i="44"/>
  <c r="F17" i="51"/>
  <c r="F17" i="39"/>
  <c r="B210" i="54"/>
  <c r="B210" i="36"/>
  <c r="F17" i="43"/>
  <c r="F17" i="40"/>
  <c r="F17" i="41"/>
  <c r="F17" i="45"/>
  <c r="B210" i="48"/>
  <c r="C210" i="48"/>
  <c r="B210" i="37"/>
  <c r="F17" i="37"/>
  <c r="B210" i="49"/>
  <c r="C210" i="49"/>
  <c r="B210" i="38"/>
  <c r="F17" i="47"/>
  <c r="B210" i="46"/>
  <c r="B210" i="50"/>
  <c r="C210" i="50"/>
  <c r="C220" i="50"/>
  <c r="B210" i="41"/>
  <c r="F17" i="54"/>
  <c r="B210" i="51"/>
  <c r="B210" i="40"/>
  <c r="C210" i="40"/>
  <c r="F17" i="49"/>
  <c r="B210" i="45"/>
  <c r="C210" i="45"/>
  <c r="F17" i="53"/>
  <c r="B210" i="39"/>
  <c r="F17" i="42"/>
  <c r="F17" i="52"/>
  <c r="F17" i="48"/>
  <c r="F17" i="36"/>
  <c r="F17" i="44"/>
  <c r="B210" i="52"/>
  <c r="C210" i="52"/>
  <c r="B112" i="38"/>
  <c r="E156" i="49"/>
  <c r="E163" i="49"/>
  <c r="F191" i="54"/>
  <c r="E161" i="47"/>
  <c r="E151" i="52"/>
  <c r="E149" i="52"/>
  <c r="E161" i="52"/>
  <c r="E151" i="47"/>
  <c r="E154" i="52"/>
  <c r="A55" i="41"/>
  <c r="E164" i="42"/>
  <c r="A206" i="41"/>
  <c r="F201" i="47"/>
  <c r="U19" i="10"/>
  <c r="E154" i="53"/>
  <c r="E165" i="53"/>
  <c r="E115" i="38"/>
  <c r="E161" i="49"/>
  <c r="E151" i="49"/>
  <c r="F196" i="54"/>
  <c r="F188" i="54"/>
  <c r="E163" i="52"/>
  <c r="B145" i="47"/>
  <c r="F196" i="53"/>
  <c r="A183" i="49"/>
  <c r="F199" i="49"/>
  <c r="A183" i="41"/>
  <c r="E124" i="38"/>
  <c r="C216" i="49"/>
  <c r="E162" i="49"/>
  <c r="E157" i="49"/>
  <c r="F197" i="54"/>
  <c r="B184" i="53"/>
  <c r="E164" i="52"/>
  <c r="E159" i="52"/>
  <c r="F197" i="53"/>
  <c r="A168" i="41"/>
  <c r="A33" i="49"/>
  <c r="E119" i="38"/>
  <c r="E116" i="38"/>
  <c r="E164" i="49"/>
  <c r="E158" i="49"/>
  <c r="F199" i="54"/>
  <c r="E122" i="53"/>
  <c r="F193" i="53"/>
  <c r="F202" i="53"/>
  <c r="E158" i="52"/>
  <c r="E149" i="47"/>
  <c r="A55" i="49"/>
  <c r="G70" i="49"/>
  <c r="F191" i="53"/>
  <c r="E120" i="38"/>
  <c r="E117" i="38"/>
  <c r="E152" i="49"/>
  <c r="E149" i="49"/>
  <c r="E159" i="49"/>
  <c r="F190" i="54"/>
  <c r="E162" i="47"/>
  <c r="E157" i="47"/>
  <c r="F188" i="53"/>
  <c r="E164" i="47"/>
  <c r="E150" i="52"/>
  <c r="E155" i="52"/>
  <c r="E158" i="41"/>
  <c r="A33" i="41"/>
  <c r="A111" i="49"/>
  <c r="E117" i="49"/>
  <c r="A128" i="49"/>
  <c r="E121" i="38"/>
  <c r="E118" i="38"/>
  <c r="C213" i="49"/>
  <c r="E153" i="49"/>
  <c r="E150" i="49"/>
  <c r="E160" i="49"/>
  <c r="F189" i="54"/>
  <c r="E160" i="47"/>
  <c r="F201" i="54"/>
  <c r="F192" i="54"/>
  <c r="E160" i="52"/>
  <c r="E150" i="47"/>
  <c r="E148" i="52"/>
  <c r="A94" i="41"/>
  <c r="V19" i="10"/>
  <c r="N19" i="10"/>
  <c r="A94" i="49"/>
  <c r="E107" i="49"/>
  <c r="E154" i="49"/>
  <c r="F193" i="54"/>
  <c r="E158" i="47"/>
  <c r="F187" i="54"/>
  <c r="F198" i="54"/>
  <c r="E152" i="52"/>
  <c r="F202" i="54"/>
  <c r="F200" i="54"/>
  <c r="B184" i="54"/>
  <c r="B145" i="52"/>
  <c r="E162" i="52"/>
  <c r="E163" i="47"/>
  <c r="F187" i="53"/>
  <c r="E156" i="52"/>
  <c r="E124" i="47"/>
  <c r="A128" i="41"/>
  <c r="E135" i="41"/>
  <c r="E134" i="42"/>
  <c r="B145" i="48"/>
  <c r="E159" i="48"/>
  <c r="E149" i="48"/>
  <c r="E162" i="48"/>
  <c r="E158" i="48"/>
  <c r="E161" i="48"/>
  <c r="E157" i="48"/>
  <c r="E160" i="48"/>
  <c r="E156" i="48"/>
  <c r="E150" i="48"/>
  <c r="E155" i="48"/>
  <c r="E151" i="48"/>
  <c r="E153" i="48"/>
  <c r="E163" i="48"/>
  <c r="E164" i="48"/>
  <c r="E152" i="48"/>
  <c r="G72" i="47"/>
  <c r="G59" i="47"/>
  <c r="G64" i="47"/>
  <c r="G63" i="47"/>
  <c r="G73" i="47"/>
  <c r="G60" i="47"/>
  <c r="G61" i="47"/>
  <c r="G68" i="47"/>
  <c r="G66" i="47"/>
  <c r="G62" i="47"/>
  <c r="G69" i="47"/>
  <c r="G67" i="47"/>
  <c r="G65" i="47"/>
  <c r="B56" i="47"/>
  <c r="G71" i="47"/>
  <c r="L26" i="10"/>
  <c r="P29" i="10"/>
  <c r="E148" i="48"/>
  <c r="E154" i="54"/>
  <c r="E158" i="54"/>
  <c r="A94" i="51"/>
  <c r="E104" i="51"/>
  <c r="A206" i="51"/>
  <c r="B207" i="51"/>
  <c r="A33" i="51"/>
  <c r="G39" i="51"/>
  <c r="A144" i="51"/>
  <c r="A128" i="51"/>
  <c r="A111" i="51"/>
  <c r="E118" i="51"/>
  <c r="A183" i="51"/>
  <c r="A55" i="51"/>
  <c r="A168" i="51"/>
  <c r="W19" i="10"/>
  <c r="D22" i="54"/>
  <c r="P27" i="10"/>
  <c r="E141" i="47"/>
  <c r="V29" i="10"/>
  <c r="G71" i="54"/>
  <c r="G72" i="54"/>
  <c r="G65" i="54"/>
  <c r="G68" i="54"/>
  <c r="G60" i="54"/>
  <c r="G70" i="54"/>
  <c r="B56" i="54"/>
  <c r="G61" i="54"/>
  <c r="G69" i="54"/>
  <c r="G64" i="54"/>
  <c r="G67" i="54"/>
  <c r="G66" i="54"/>
  <c r="G73" i="54"/>
  <c r="A183" i="44"/>
  <c r="F191" i="44"/>
  <c r="A128" i="44"/>
  <c r="A144" i="44"/>
  <c r="E149" i="44"/>
  <c r="A111" i="44"/>
  <c r="E121" i="44"/>
  <c r="A94" i="44"/>
  <c r="A168" i="44"/>
  <c r="V27" i="10"/>
  <c r="E141" i="53"/>
  <c r="E123" i="49"/>
  <c r="E122" i="49"/>
  <c r="G63" i="52"/>
  <c r="G60" i="52"/>
  <c r="G64" i="52"/>
  <c r="G71" i="52"/>
  <c r="G61" i="52"/>
  <c r="G72" i="52"/>
  <c r="G70" i="52"/>
  <c r="G68" i="52"/>
  <c r="G66" i="52"/>
  <c r="B56" i="52"/>
  <c r="G62" i="52"/>
  <c r="G59" i="52"/>
  <c r="G69" i="52"/>
  <c r="A94" i="39"/>
  <c r="E103" i="39"/>
  <c r="A111" i="39"/>
  <c r="A168" i="39"/>
  <c r="A183" i="39"/>
  <c r="B78" i="45"/>
  <c r="I176" i="46"/>
  <c r="I174" i="46"/>
  <c r="I173" i="46"/>
  <c r="I179" i="46"/>
  <c r="I178" i="46"/>
  <c r="I175" i="46"/>
  <c r="I177" i="46"/>
  <c r="B78" i="53"/>
  <c r="D19" i="10"/>
  <c r="D22" i="1"/>
  <c r="B169" i="46"/>
  <c r="B56" i="38"/>
  <c r="G65" i="38"/>
  <c r="G64" i="38"/>
  <c r="G73" i="38"/>
  <c r="G63" i="38"/>
  <c r="G72" i="38"/>
  <c r="G62" i="38"/>
  <c r="G71" i="38"/>
  <c r="G61" i="38"/>
  <c r="G70" i="38"/>
  <c r="G59" i="38"/>
  <c r="G67" i="38"/>
  <c r="G68" i="38"/>
  <c r="G66" i="38"/>
  <c r="E150" i="46"/>
  <c r="E163" i="46"/>
  <c r="E156" i="46"/>
  <c r="E162" i="46"/>
  <c r="E152" i="46"/>
  <c r="E161" i="46"/>
  <c r="E149" i="46"/>
  <c r="E160" i="46"/>
  <c r="E148" i="46"/>
  <c r="E155" i="46"/>
  <c r="E153" i="46"/>
  <c r="E164" i="46"/>
  <c r="E158" i="46"/>
  <c r="E151" i="46"/>
  <c r="E154" i="46"/>
  <c r="E157" i="46"/>
  <c r="B78" i="42"/>
  <c r="G66" i="46"/>
  <c r="E108" i="53"/>
  <c r="G70" i="46"/>
  <c r="G72" i="46"/>
  <c r="E125" i="40"/>
  <c r="G59" i="46"/>
  <c r="A111" i="41"/>
  <c r="B112" i="41"/>
  <c r="I176" i="49"/>
  <c r="I174" i="49"/>
  <c r="I173" i="49"/>
  <c r="I172" i="49"/>
  <c r="B169" i="49"/>
  <c r="I179" i="49"/>
  <c r="I175" i="49"/>
  <c r="I178" i="49"/>
  <c r="I177" i="49"/>
  <c r="E155" i="50"/>
  <c r="E163" i="50"/>
  <c r="E159" i="50"/>
  <c r="E154" i="50"/>
  <c r="B145" i="50"/>
  <c r="E153" i="50"/>
  <c r="E160" i="50"/>
  <c r="E161" i="50"/>
  <c r="E152" i="50"/>
  <c r="E162" i="50"/>
  <c r="E150" i="50"/>
  <c r="E151" i="50"/>
  <c r="E149" i="50"/>
  <c r="E157" i="50"/>
  <c r="E164" i="50"/>
  <c r="E156" i="50"/>
  <c r="E148" i="50"/>
  <c r="E158" i="50"/>
  <c r="B207" i="52"/>
  <c r="C214" i="52"/>
  <c r="C213" i="52"/>
  <c r="C212" i="52"/>
  <c r="B207" i="47"/>
  <c r="C215" i="47"/>
  <c r="C214" i="47"/>
  <c r="C219" i="47"/>
  <c r="L30" i="10"/>
  <c r="E148" i="41"/>
  <c r="E153" i="41"/>
  <c r="E150" i="41"/>
  <c r="E159" i="41"/>
  <c r="E151" i="41"/>
  <c r="E149" i="41"/>
  <c r="B145" i="41"/>
  <c r="E160" i="41"/>
  <c r="E157" i="41"/>
  <c r="E152" i="41"/>
  <c r="E155" i="41"/>
  <c r="E163" i="41"/>
  <c r="E164" i="41"/>
  <c r="E156" i="41"/>
  <c r="E161" i="41"/>
  <c r="E154" i="41"/>
  <c r="G43" i="42"/>
  <c r="E107" i="54"/>
  <c r="E124" i="53"/>
  <c r="G49" i="54"/>
  <c r="E136" i="54"/>
  <c r="E134" i="45"/>
  <c r="G63" i="54"/>
  <c r="G48" i="53"/>
  <c r="G67" i="40"/>
  <c r="G59" i="54"/>
  <c r="E116" i="54"/>
  <c r="G43" i="52"/>
  <c r="B112" i="53"/>
  <c r="G44" i="54"/>
  <c r="F200" i="53"/>
  <c r="E139" i="45"/>
  <c r="G69" i="46"/>
  <c r="G61" i="46"/>
  <c r="G66" i="40"/>
  <c r="A144" i="37"/>
  <c r="A55" i="39"/>
  <c r="C217" i="40"/>
  <c r="A128" i="50"/>
  <c r="F195" i="53"/>
  <c r="A55" i="44"/>
  <c r="A33" i="44"/>
  <c r="G41" i="44"/>
  <c r="A128" i="39"/>
  <c r="E99" i="54"/>
  <c r="V25" i="10"/>
  <c r="E120" i="53"/>
  <c r="E123" i="54"/>
  <c r="U26" i="10"/>
  <c r="G51" i="54"/>
  <c r="G50" i="54"/>
  <c r="G47" i="53"/>
  <c r="G42" i="53"/>
  <c r="G51" i="53"/>
  <c r="F199" i="53"/>
  <c r="A111" i="37"/>
  <c r="A206" i="39"/>
  <c r="G72" i="40"/>
  <c r="C219" i="40"/>
  <c r="B112" i="44"/>
  <c r="E107" i="47"/>
  <c r="A168" i="50"/>
  <c r="A111" i="50"/>
  <c r="F192" i="53"/>
  <c r="H19" i="10"/>
  <c r="A206" i="44"/>
  <c r="B112" i="54"/>
  <c r="G46" i="53"/>
  <c r="G40" i="53"/>
  <c r="C212" i="40"/>
  <c r="E138" i="45"/>
  <c r="E136" i="45"/>
  <c r="C213" i="40"/>
  <c r="F19" i="10"/>
  <c r="L19" i="10"/>
  <c r="E119" i="45"/>
  <c r="E124" i="45"/>
  <c r="B78" i="48"/>
  <c r="E105" i="54"/>
  <c r="E102" i="54"/>
  <c r="E115" i="53"/>
  <c r="E119" i="54"/>
  <c r="G39" i="54"/>
  <c r="B112" i="51"/>
  <c r="B78" i="47"/>
  <c r="B129" i="45"/>
  <c r="G41" i="54"/>
  <c r="G43" i="54"/>
  <c r="E122" i="54"/>
  <c r="E137" i="45"/>
  <c r="A168" i="37"/>
  <c r="A206" i="37"/>
  <c r="A144" i="39"/>
  <c r="C214" i="40"/>
  <c r="A33" i="50"/>
  <c r="F190" i="53"/>
  <c r="A55" i="50"/>
  <c r="F194" i="53"/>
  <c r="E106" i="54"/>
  <c r="E103" i="54"/>
  <c r="E117" i="51"/>
  <c r="E116" i="53"/>
  <c r="E118" i="54"/>
  <c r="G40" i="54"/>
  <c r="B129" i="54"/>
  <c r="E117" i="53"/>
  <c r="E135" i="45"/>
  <c r="E121" i="54"/>
  <c r="G42" i="54"/>
  <c r="G60" i="40"/>
  <c r="G44" i="53"/>
  <c r="G68" i="40"/>
  <c r="G37" i="53"/>
  <c r="A33" i="39"/>
  <c r="C215" i="40"/>
  <c r="G42" i="52"/>
  <c r="G63" i="46"/>
  <c r="E101" i="47"/>
  <c r="F189" i="53"/>
  <c r="Q19" i="10"/>
  <c r="B95" i="54"/>
  <c r="E121" i="53"/>
  <c r="E115" i="54"/>
  <c r="G46" i="54"/>
  <c r="E123" i="53"/>
  <c r="E119" i="53"/>
  <c r="G49" i="53"/>
  <c r="G48" i="54"/>
  <c r="G38" i="53"/>
  <c r="G41" i="53"/>
  <c r="B34" i="53"/>
  <c r="E133" i="45"/>
  <c r="G39" i="53"/>
  <c r="B207" i="40"/>
  <c r="E104" i="49"/>
  <c r="J19" i="10"/>
  <c r="E105" i="51"/>
  <c r="E125" i="52"/>
  <c r="F203" i="40"/>
  <c r="I180" i="52"/>
  <c r="D24" i="52"/>
  <c r="U29" i="10"/>
  <c r="S25" i="10"/>
  <c r="E108" i="50"/>
  <c r="U25" i="10"/>
  <c r="E108" i="52"/>
  <c r="L27" i="10"/>
  <c r="E141" i="40"/>
  <c r="D24" i="40"/>
  <c r="E125" i="46"/>
  <c r="O26" i="10"/>
  <c r="I180" i="47"/>
  <c r="D24" i="47"/>
  <c r="N22" i="10"/>
  <c r="E115" i="48"/>
  <c r="E121" i="48"/>
  <c r="E119" i="48"/>
  <c r="E124" i="48"/>
  <c r="B112" i="48"/>
  <c r="E122" i="48"/>
  <c r="E123" i="48"/>
  <c r="E117" i="48"/>
  <c r="E118" i="48"/>
  <c r="E120" i="48"/>
  <c r="E116" i="48"/>
  <c r="E137" i="38"/>
  <c r="E132" i="38"/>
  <c r="E135" i="38"/>
  <c r="B129" i="38"/>
  <c r="E134" i="38"/>
  <c r="E133" i="38"/>
  <c r="E136" i="38"/>
  <c r="E140" i="38"/>
  <c r="C213" i="53"/>
  <c r="C218" i="53"/>
  <c r="C217" i="53"/>
  <c r="B207" i="53"/>
  <c r="C215" i="53"/>
  <c r="B184" i="45"/>
  <c r="F194" i="45"/>
  <c r="F199" i="45"/>
  <c r="F193" i="45"/>
  <c r="F198" i="45"/>
  <c r="F192" i="45"/>
  <c r="F187" i="45"/>
  <c r="F191" i="45"/>
  <c r="F202" i="45"/>
  <c r="F190" i="45"/>
  <c r="F197" i="45"/>
  <c r="F189" i="45"/>
  <c r="F201" i="45"/>
  <c r="F196" i="45"/>
  <c r="F188" i="45"/>
  <c r="F200" i="45"/>
  <c r="F195" i="45"/>
  <c r="C212" i="54"/>
  <c r="C218" i="54"/>
  <c r="C210" i="54"/>
  <c r="C217" i="54"/>
  <c r="C216" i="54"/>
  <c r="B207" i="54"/>
  <c r="C215" i="54"/>
  <c r="C214" i="54"/>
  <c r="C213" i="54"/>
  <c r="E106" i="46"/>
  <c r="E99" i="46"/>
  <c r="E102" i="46"/>
  <c r="E100" i="46"/>
  <c r="E104" i="46"/>
  <c r="E101" i="46"/>
  <c r="E103" i="46"/>
  <c r="B95" i="46"/>
  <c r="E105" i="46"/>
  <c r="E117" i="47"/>
  <c r="E124" i="42"/>
  <c r="G60" i="46"/>
  <c r="A33" i="38"/>
  <c r="B184" i="47"/>
  <c r="E154" i="47"/>
  <c r="A33" i="46"/>
  <c r="E104" i="47"/>
  <c r="A128" i="46"/>
  <c r="E121" i="42"/>
  <c r="A94" i="48"/>
  <c r="A206" i="38"/>
  <c r="G19" i="10"/>
  <c r="A183" i="46"/>
  <c r="A183" i="48"/>
  <c r="E119" i="42"/>
  <c r="A168" i="48"/>
  <c r="A206" i="46"/>
  <c r="A128" i="48"/>
  <c r="E120" i="41"/>
  <c r="A144" i="43"/>
  <c r="E151" i="43"/>
  <c r="A128" i="43"/>
  <c r="E137" i="43"/>
  <c r="A33" i="43"/>
  <c r="G40" i="43"/>
  <c r="A183" i="43"/>
  <c r="F201" i="43"/>
  <c r="A168" i="43"/>
  <c r="B169" i="43"/>
  <c r="A55" i="43"/>
  <c r="G64" i="43"/>
  <c r="A111" i="43"/>
  <c r="E121" i="43"/>
  <c r="A206" i="43"/>
  <c r="C219" i="43"/>
  <c r="B78" i="43"/>
  <c r="F198" i="43"/>
  <c r="G37" i="42"/>
  <c r="G50" i="42"/>
  <c r="G38" i="42"/>
  <c r="G47" i="42"/>
  <c r="G40" i="42"/>
  <c r="B34" i="42"/>
  <c r="G48" i="42"/>
  <c r="C216" i="42"/>
  <c r="G39" i="42"/>
  <c r="G41" i="42"/>
  <c r="G46" i="42"/>
  <c r="G49" i="42"/>
  <c r="G42" i="42"/>
  <c r="G44" i="42"/>
  <c r="G45" i="42"/>
  <c r="E98" i="42"/>
  <c r="C215" i="42"/>
  <c r="E162" i="42"/>
  <c r="C218" i="42"/>
  <c r="C211" i="42"/>
  <c r="C214" i="42"/>
  <c r="C212" i="42"/>
  <c r="C217" i="42"/>
  <c r="C219" i="42"/>
  <c r="C213" i="42"/>
  <c r="E158" i="42"/>
  <c r="E152" i="42"/>
  <c r="E160" i="42"/>
  <c r="E148" i="42"/>
  <c r="E101" i="42"/>
  <c r="B95" i="42"/>
  <c r="E161" i="42"/>
  <c r="B145" i="42"/>
  <c r="E102" i="42"/>
  <c r="E156" i="42"/>
  <c r="E149" i="42"/>
  <c r="E104" i="42"/>
  <c r="E159" i="42"/>
  <c r="E150" i="42"/>
  <c r="E151" i="42"/>
  <c r="E153" i="42"/>
  <c r="E105" i="42"/>
  <c r="E154" i="42"/>
  <c r="E107" i="42"/>
  <c r="E99" i="42"/>
  <c r="E100" i="42"/>
  <c r="E106" i="42"/>
  <c r="G73" i="42"/>
  <c r="G70" i="42"/>
  <c r="G64" i="42"/>
  <c r="G72" i="42"/>
  <c r="G65" i="42"/>
  <c r="G60" i="42"/>
  <c r="G66" i="42"/>
  <c r="G69" i="42"/>
  <c r="G71" i="42"/>
  <c r="G68" i="42"/>
  <c r="B56" i="42"/>
  <c r="G67" i="42"/>
  <c r="G61" i="42"/>
  <c r="G59" i="42"/>
  <c r="G62" i="42"/>
  <c r="E124" i="41"/>
  <c r="F199" i="37"/>
  <c r="F201" i="37"/>
  <c r="F195" i="37"/>
  <c r="F193" i="37"/>
  <c r="F189" i="37"/>
  <c r="B184" i="37"/>
  <c r="F188" i="37"/>
  <c r="F187" i="37"/>
  <c r="F200" i="37"/>
  <c r="F190" i="37"/>
  <c r="F197" i="37"/>
  <c r="F196" i="37"/>
  <c r="F192" i="37"/>
  <c r="F191" i="37"/>
  <c r="F202" i="37"/>
  <c r="F198" i="37"/>
  <c r="F194" i="37"/>
  <c r="B78" i="37"/>
  <c r="A55" i="37"/>
  <c r="G60" i="37"/>
  <c r="A33" i="37"/>
  <c r="B34" i="37"/>
  <c r="A128" i="37"/>
  <c r="E136" i="37"/>
  <c r="A94" i="37"/>
  <c r="B95" i="37"/>
  <c r="G38" i="36"/>
  <c r="G41" i="36"/>
  <c r="B34" i="36"/>
  <c r="G43" i="36"/>
  <c r="G47" i="36"/>
  <c r="G45" i="36"/>
  <c r="G40" i="36"/>
  <c r="G46" i="36"/>
  <c r="G49" i="36"/>
  <c r="G44" i="36"/>
  <c r="G39" i="36"/>
  <c r="G51" i="36"/>
  <c r="G37" i="36"/>
  <c r="G42" i="36"/>
  <c r="G50" i="36"/>
  <c r="G48" i="36"/>
  <c r="A94" i="36"/>
  <c r="E98" i="36"/>
  <c r="E119" i="36"/>
  <c r="A55" i="36"/>
  <c r="G71" i="36"/>
  <c r="E124" i="36"/>
  <c r="E117" i="36"/>
  <c r="A183" i="36"/>
  <c r="B184" i="36"/>
  <c r="A206" i="36"/>
  <c r="B207" i="36"/>
  <c r="A168" i="36"/>
  <c r="I177" i="36"/>
  <c r="A144" i="36"/>
  <c r="E149" i="36"/>
  <c r="A128" i="36"/>
  <c r="E140" i="36"/>
  <c r="E122" i="36"/>
  <c r="E136" i="36"/>
  <c r="E134" i="36"/>
  <c r="E121" i="36"/>
  <c r="E120" i="36"/>
  <c r="B112" i="36"/>
  <c r="E123" i="36"/>
  <c r="E118" i="36"/>
  <c r="E115" i="36"/>
  <c r="C213" i="45"/>
  <c r="E134" i="41"/>
  <c r="C216" i="45"/>
  <c r="E119" i="41"/>
  <c r="E118" i="49"/>
  <c r="C211" i="45"/>
  <c r="C217" i="45"/>
  <c r="G67" i="46"/>
  <c r="G71" i="46"/>
  <c r="G62" i="46"/>
  <c r="G68" i="46"/>
  <c r="G73" i="46"/>
  <c r="G64" i="46"/>
  <c r="G65" i="46"/>
  <c r="C216" i="51"/>
  <c r="E136" i="41"/>
  <c r="E140" i="41"/>
  <c r="G37" i="51"/>
  <c r="G48" i="51"/>
  <c r="C218" i="45"/>
  <c r="I180" i="40"/>
  <c r="U27" i="10"/>
  <c r="V23" i="10"/>
  <c r="G43" i="48"/>
  <c r="G50" i="48"/>
  <c r="G40" i="48"/>
  <c r="E121" i="41"/>
  <c r="C214" i="45"/>
  <c r="D25" i="40"/>
  <c r="F203" i="47"/>
  <c r="G45" i="40"/>
  <c r="G37" i="40"/>
  <c r="G43" i="40"/>
  <c r="G51" i="40"/>
  <c r="G42" i="40"/>
  <c r="G50" i="40"/>
  <c r="G41" i="40"/>
  <c r="G49" i="40"/>
  <c r="G40" i="40"/>
  <c r="G47" i="40"/>
  <c r="G39" i="40"/>
  <c r="G46" i="40"/>
  <c r="G38" i="40"/>
  <c r="B34" i="40"/>
  <c r="G48" i="40"/>
  <c r="G44" i="40"/>
  <c r="L25" i="10"/>
  <c r="F203" i="50"/>
  <c r="E165" i="40"/>
  <c r="D25" i="38"/>
  <c r="G52" i="45"/>
  <c r="U30" i="10"/>
  <c r="E122" i="38"/>
  <c r="E123" i="38"/>
  <c r="M26" i="10"/>
  <c r="E160" i="54"/>
  <c r="E138" i="42"/>
  <c r="C220" i="48"/>
  <c r="G68" i="45"/>
  <c r="G67" i="45"/>
  <c r="G66" i="45"/>
  <c r="C12" i="14"/>
  <c r="V28" i="10"/>
  <c r="E149" i="54"/>
  <c r="E161" i="54"/>
  <c r="E135" i="42"/>
  <c r="E165" i="49"/>
  <c r="E156" i="54"/>
  <c r="E159" i="54"/>
  <c r="B129" i="42"/>
  <c r="L29" i="10"/>
  <c r="E115" i="44"/>
  <c r="E116" i="51"/>
  <c r="E116" i="44"/>
  <c r="G74" i="53"/>
  <c r="E160" i="44"/>
  <c r="E139" i="42"/>
  <c r="B145" i="54"/>
  <c r="E164" i="54"/>
  <c r="E136" i="42"/>
  <c r="E133" i="42"/>
  <c r="E157" i="54"/>
  <c r="E103" i="51"/>
  <c r="E123" i="51"/>
  <c r="E141" i="52"/>
  <c r="E120" i="51"/>
  <c r="E152" i="54"/>
  <c r="E148" i="54"/>
  <c r="E137" i="42"/>
  <c r="D19" i="40"/>
  <c r="D23" i="40"/>
  <c r="D27" i="40"/>
  <c r="Q23" i="10"/>
  <c r="P30" i="10"/>
  <c r="S30" i="10"/>
  <c r="F203" i="38"/>
  <c r="Q22" i="10"/>
  <c r="I180" i="53"/>
  <c r="E107" i="51"/>
  <c r="E155" i="54"/>
  <c r="D25" i="52"/>
  <c r="E117" i="44"/>
  <c r="L28" i="10"/>
  <c r="E108" i="40"/>
  <c r="P22" i="10"/>
  <c r="M30" i="10"/>
  <c r="E122" i="51"/>
  <c r="E115" i="51"/>
  <c r="F203" i="52"/>
  <c r="E124" i="49"/>
  <c r="E150" i="54"/>
  <c r="E151" i="54"/>
  <c r="E132" i="42"/>
  <c r="F187" i="43"/>
  <c r="G69" i="45"/>
  <c r="E122" i="44"/>
  <c r="E120" i="44"/>
  <c r="H17" i="54"/>
  <c r="E153" i="54"/>
  <c r="E162" i="54"/>
  <c r="G74" i="47"/>
  <c r="F199" i="43"/>
  <c r="G64" i="45"/>
  <c r="G60" i="45"/>
  <c r="E120" i="54"/>
  <c r="E117" i="54"/>
  <c r="E124" i="54"/>
  <c r="E125" i="54"/>
  <c r="E118" i="42"/>
  <c r="E115" i="42"/>
  <c r="B112" i="42"/>
  <c r="E116" i="42"/>
  <c r="E122" i="42"/>
  <c r="E117" i="42"/>
  <c r="G64" i="36"/>
  <c r="G68" i="36"/>
  <c r="G60" i="36"/>
  <c r="G69" i="36"/>
  <c r="E158" i="44"/>
  <c r="D24" i="53"/>
  <c r="B184" i="43"/>
  <c r="F200" i="43"/>
  <c r="A111" i="1"/>
  <c r="E115" i="1"/>
  <c r="B56" i="36"/>
  <c r="I175" i="43"/>
  <c r="D25" i="47"/>
  <c r="A33" i="1"/>
  <c r="G37" i="1"/>
  <c r="D25" i="50"/>
  <c r="E119" i="49"/>
  <c r="F191" i="43"/>
  <c r="I172" i="42"/>
  <c r="I178" i="42"/>
  <c r="I176" i="42"/>
  <c r="I179" i="42"/>
  <c r="I175" i="42"/>
  <c r="I174" i="42"/>
  <c r="B169" i="42"/>
  <c r="I173" i="42"/>
  <c r="I177" i="42"/>
  <c r="E162" i="45"/>
  <c r="E154" i="45"/>
  <c r="E160" i="45"/>
  <c r="E153" i="45"/>
  <c r="E161" i="45"/>
  <c r="E152" i="45"/>
  <c r="E157" i="45"/>
  <c r="E151" i="45"/>
  <c r="E163" i="45"/>
  <c r="E156" i="45"/>
  <c r="E150" i="45"/>
  <c r="E148" i="45"/>
  <c r="E164" i="45"/>
  <c r="B145" i="45"/>
  <c r="E159" i="45"/>
  <c r="E158" i="45"/>
  <c r="E155" i="45"/>
  <c r="E149" i="45"/>
  <c r="E157" i="44"/>
  <c r="E153" i="44"/>
  <c r="E163" i="44"/>
  <c r="G52" i="48"/>
  <c r="F200" i="49"/>
  <c r="E121" i="49"/>
  <c r="F190" i="43"/>
  <c r="H17" i="45"/>
  <c r="N6" i="10"/>
  <c r="G63" i="36"/>
  <c r="E98" i="43"/>
  <c r="E106" i="43"/>
  <c r="E103" i="43"/>
  <c r="E104" i="43"/>
  <c r="E101" i="43"/>
  <c r="E105" i="43"/>
  <c r="E100" i="43"/>
  <c r="E102" i="43"/>
  <c r="E99" i="43"/>
  <c r="B95" i="43"/>
  <c r="E107" i="43"/>
  <c r="G61" i="45"/>
  <c r="G72" i="45"/>
  <c r="G65" i="45"/>
  <c r="G62" i="45"/>
  <c r="G63" i="45"/>
  <c r="E135" i="54"/>
  <c r="E132" i="54"/>
  <c r="E133" i="54"/>
  <c r="E139" i="54"/>
  <c r="E138" i="54"/>
  <c r="E137" i="54"/>
  <c r="E134" i="54"/>
  <c r="E140" i="54"/>
  <c r="E152" i="43"/>
  <c r="E157" i="42"/>
  <c r="E163" i="42"/>
  <c r="E156" i="44"/>
  <c r="E154" i="44"/>
  <c r="E160" i="1"/>
  <c r="D23" i="47"/>
  <c r="Q31" i="10"/>
  <c r="C91" i="40"/>
  <c r="E155" i="44"/>
  <c r="S31" i="10"/>
  <c r="A94" i="1"/>
  <c r="E105" i="1"/>
  <c r="B112" i="49"/>
  <c r="E116" i="49"/>
  <c r="F202" i="43"/>
  <c r="F189" i="43"/>
  <c r="C211" i="36"/>
  <c r="H18" i="36"/>
  <c r="E7" i="10"/>
  <c r="G67" i="36"/>
  <c r="E136" i="43"/>
  <c r="B129" i="43"/>
  <c r="E133" i="43"/>
  <c r="E134" i="43"/>
  <c r="E140" i="43"/>
  <c r="I175" i="45"/>
  <c r="I174" i="45"/>
  <c r="I173" i="45"/>
  <c r="I179" i="45"/>
  <c r="B169" i="45"/>
  <c r="I178" i="45"/>
  <c r="I177" i="45"/>
  <c r="I176" i="45"/>
  <c r="I172" i="45"/>
  <c r="E159" i="44"/>
  <c r="E164" i="44"/>
  <c r="E162" i="44"/>
  <c r="E148" i="44"/>
  <c r="A168" i="1"/>
  <c r="I174" i="1"/>
  <c r="I180" i="46"/>
  <c r="C91" i="49"/>
  <c r="G73" i="36"/>
  <c r="E123" i="42"/>
  <c r="B34" i="54"/>
  <c r="G45" i="54"/>
  <c r="G38" i="54"/>
  <c r="G47" i="54"/>
  <c r="G37" i="54"/>
  <c r="F192" i="42"/>
  <c r="F200" i="42"/>
  <c r="F195" i="42"/>
  <c r="F197" i="42"/>
  <c r="F198" i="42"/>
  <c r="F190" i="42"/>
  <c r="F191" i="42"/>
  <c r="F199" i="42"/>
  <c r="F187" i="42"/>
  <c r="F196" i="42"/>
  <c r="F202" i="42"/>
  <c r="F201" i="42"/>
  <c r="F188" i="42"/>
  <c r="F194" i="42"/>
  <c r="F193" i="42"/>
  <c r="F189" i="42"/>
  <c r="B184" i="42"/>
  <c r="E138" i="36"/>
  <c r="G68" i="37"/>
  <c r="G59" i="37"/>
  <c r="G66" i="37"/>
  <c r="B56" i="37"/>
  <c r="G64" i="37"/>
  <c r="G72" i="37"/>
  <c r="G63" i="37"/>
  <c r="G62" i="37"/>
  <c r="G73" i="37"/>
  <c r="G70" i="37"/>
  <c r="G69" i="37"/>
  <c r="G61" i="37"/>
  <c r="E102" i="45"/>
  <c r="E106" i="45"/>
  <c r="E101" i="45"/>
  <c r="E105" i="45"/>
  <c r="B95" i="45"/>
  <c r="E104" i="45"/>
  <c r="E100" i="45"/>
  <c r="E99" i="45"/>
  <c r="E103" i="45"/>
  <c r="E98" i="45"/>
  <c r="E107" i="45"/>
  <c r="E161" i="44"/>
  <c r="C213" i="51"/>
  <c r="C212" i="51"/>
  <c r="B145" i="44"/>
  <c r="A206" i="1"/>
  <c r="C219" i="1"/>
  <c r="A128" i="1"/>
  <c r="E135" i="1"/>
  <c r="D23" i="53"/>
  <c r="E115" i="49"/>
  <c r="F197" i="43"/>
  <c r="B184" i="1"/>
  <c r="E120" i="42"/>
  <c r="I174" i="54"/>
  <c r="I173" i="54"/>
  <c r="I172" i="54"/>
  <c r="I178" i="54"/>
  <c r="I177" i="54"/>
  <c r="I176" i="54"/>
  <c r="I175" i="54"/>
  <c r="I179" i="54"/>
  <c r="B169" i="54"/>
  <c r="C91" i="38"/>
  <c r="G65" i="1"/>
  <c r="G63" i="1"/>
  <c r="G66" i="1"/>
  <c r="G59" i="1"/>
  <c r="G70" i="1"/>
  <c r="G62" i="1"/>
  <c r="G61" i="1"/>
  <c r="G69" i="1"/>
  <c r="G64" i="1"/>
  <c r="G73" i="1"/>
  <c r="G67" i="1"/>
  <c r="G71" i="1"/>
  <c r="G68" i="1"/>
  <c r="G60" i="1"/>
  <c r="G72" i="1"/>
  <c r="B56" i="1"/>
  <c r="D19" i="54"/>
  <c r="C91" i="54"/>
  <c r="F194" i="49"/>
  <c r="F201" i="49"/>
  <c r="D25" i="54"/>
  <c r="E141" i="45"/>
  <c r="H18" i="45"/>
  <c r="N7" i="10"/>
  <c r="F196" i="49"/>
  <c r="F187" i="49"/>
  <c r="F190" i="49"/>
  <c r="G74" i="52"/>
  <c r="F203" i="54"/>
  <c r="H17" i="49"/>
  <c r="R6" i="10"/>
  <c r="F202" i="49"/>
  <c r="F198" i="49"/>
  <c r="B184" i="49"/>
  <c r="E100" i="51"/>
  <c r="B95" i="51"/>
  <c r="G28" i="10"/>
  <c r="F193" i="49"/>
  <c r="F188" i="49"/>
  <c r="P23" i="10"/>
  <c r="E165" i="48"/>
  <c r="G74" i="48"/>
  <c r="E101" i="51"/>
  <c r="E102" i="51"/>
  <c r="V22" i="10"/>
  <c r="F192" i="49"/>
  <c r="E120" i="49"/>
  <c r="D19" i="38"/>
  <c r="L10" i="10"/>
  <c r="K10" i="10"/>
  <c r="J10" i="10"/>
  <c r="I10" i="10"/>
  <c r="H10" i="10"/>
  <c r="G10" i="10"/>
  <c r="F10" i="10"/>
  <c r="W10" i="10"/>
  <c r="V10" i="10"/>
  <c r="U10" i="10"/>
  <c r="T10" i="10"/>
  <c r="S10" i="10"/>
  <c r="R10" i="10"/>
  <c r="Q10" i="10"/>
  <c r="P10" i="10"/>
  <c r="O10" i="10"/>
  <c r="N10" i="10"/>
  <c r="M10" i="10"/>
  <c r="E10" i="10"/>
  <c r="D10" i="10"/>
  <c r="C10" i="10"/>
  <c r="L11" i="10"/>
  <c r="K11" i="10"/>
  <c r="J11" i="10"/>
  <c r="I11" i="10"/>
  <c r="H11" i="10"/>
  <c r="G11" i="10"/>
  <c r="F11" i="10"/>
  <c r="W11" i="10"/>
  <c r="V11" i="10"/>
  <c r="U11" i="10"/>
  <c r="T11" i="10"/>
  <c r="S11" i="10"/>
  <c r="R11" i="10"/>
  <c r="Q11" i="10"/>
  <c r="P11" i="10"/>
  <c r="O11" i="10"/>
  <c r="N11" i="10"/>
  <c r="M11" i="10"/>
  <c r="E11" i="10"/>
  <c r="D11" i="10"/>
  <c r="C11" i="10"/>
  <c r="E106" i="38"/>
  <c r="E100" i="38"/>
  <c r="E99" i="38"/>
  <c r="E107" i="38"/>
  <c r="E104" i="38"/>
  <c r="E98" i="38"/>
  <c r="E103" i="38"/>
  <c r="B95" i="38"/>
  <c r="E102" i="38"/>
  <c r="E105" i="38"/>
  <c r="E101" i="38"/>
  <c r="G69" i="43"/>
  <c r="G59" i="43"/>
  <c r="G68" i="43"/>
  <c r="G61" i="43"/>
  <c r="L14" i="10"/>
  <c r="K14" i="10"/>
  <c r="J14" i="10"/>
  <c r="I14" i="10"/>
  <c r="H14" i="10"/>
  <c r="G14" i="10"/>
  <c r="F14" i="10"/>
  <c r="W14" i="10"/>
  <c r="V14" i="10"/>
  <c r="U14" i="10"/>
  <c r="T14" i="10"/>
  <c r="S14" i="10"/>
  <c r="R14" i="10"/>
  <c r="Q14" i="10"/>
  <c r="P14" i="10"/>
  <c r="O14" i="10"/>
  <c r="N14" i="10"/>
  <c r="M14" i="10"/>
  <c r="E14" i="10"/>
  <c r="C14" i="10"/>
  <c r="D14" i="10"/>
  <c r="I177" i="38"/>
  <c r="I176" i="38"/>
  <c r="B169" i="38"/>
  <c r="I175" i="38"/>
  <c r="I173" i="38"/>
  <c r="I174" i="38"/>
  <c r="I172" i="38"/>
  <c r="I179" i="38"/>
  <c r="I178" i="38"/>
  <c r="F195" i="36"/>
  <c r="F191" i="36"/>
  <c r="E98" i="51"/>
  <c r="E99" i="51"/>
  <c r="D23" i="46"/>
  <c r="F195" i="49"/>
  <c r="F197" i="49"/>
  <c r="D23" i="49"/>
  <c r="L15" i="10"/>
  <c r="K15" i="10"/>
  <c r="J15" i="10"/>
  <c r="I15" i="10"/>
  <c r="H15" i="10"/>
  <c r="G15" i="10"/>
  <c r="F15" i="10"/>
  <c r="W15" i="10"/>
  <c r="V15" i="10"/>
  <c r="U15" i="10"/>
  <c r="T15" i="10"/>
  <c r="S15" i="10"/>
  <c r="R15" i="10"/>
  <c r="Q15" i="10"/>
  <c r="P15" i="10"/>
  <c r="O15" i="10"/>
  <c r="N15" i="10"/>
  <c r="M15" i="10"/>
  <c r="E15" i="10"/>
  <c r="D15" i="10"/>
  <c r="C15" i="10"/>
  <c r="E151" i="38"/>
  <c r="E162" i="38"/>
  <c r="E154" i="38"/>
  <c r="E150" i="38"/>
  <c r="E161" i="38"/>
  <c r="E153" i="38"/>
  <c r="E155" i="38"/>
  <c r="E160" i="38"/>
  <c r="E149" i="38"/>
  <c r="E159" i="38"/>
  <c r="E164" i="38"/>
  <c r="E158" i="38"/>
  <c r="E148" i="38"/>
  <c r="E157" i="38"/>
  <c r="E163" i="38"/>
  <c r="E156" i="38"/>
  <c r="B145" i="38"/>
  <c r="E152" i="38"/>
  <c r="B78" i="36"/>
  <c r="G51" i="43"/>
  <c r="G41" i="43"/>
  <c r="G44" i="43"/>
  <c r="G38" i="43"/>
  <c r="B34" i="43"/>
  <c r="G46" i="43"/>
  <c r="G43" i="43"/>
  <c r="G49" i="43"/>
  <c r="E106" i="51"/>
  <c r="T25" i="10"/>
  <c r="F189" i="49"/>
  <c r="F191" i="49"/>
  <c r="U23" i="10"/>
  <c r="D23" i="48"/>
  <c r="E165" i="52"/>
  <c r="H17" i="48"/>
  <c r="Q6" i="10"/>
  <c r="E139" i="38"/>
  <c r="E138" i="38"/>
  <c r="E161" i="36"/>
  <c r="F195" i="43"/>
  <c r="F188" i="43"/>
  <c r="F192" i="43"/>
  <c r="F196" i="43"/>
  <c r="F194" i="43"/>
  <c r="F193" i="43"/>
  <c r="D19" i="49"/>
  <c r="H17" i="47"/>
  <c r="P6" i="10"/>
  <c r="H18" i="54"/>
  <c r="W7" i="10"/>
  <c r="H17" i="42"/>
  <c r="H6" i="10"/>
  <c r="H17" i="40"/>
  <c r="L6" i="10"/>
  <c r="H18" i="42"/>
  <c r="H7" i="10"/>
  <c r="H18" i="49"/>
  <c r="R7" i="10"/>
  <c r="H17" i="53"/>
  <c r="V6" i="10"/>
  <c r="C211" i="43"/>
  <c r="H18" i="43"/>
  <c r="I7" i="10"/>
  <c r="D19" i="53"/>
  <c r="D25" i="53"/>
  <c r="D27" i="53"/>
  <c r="H18" i="47"/>
  <c r="P7" i="10"/>
  <c r="H18" i="48"/>
  <c r="Q7" i="10"/>
  <c r="H18" i="53"/>
  <c r="V7" i="10"/>
  <c r="H18" i="40"/>
  <c r="L7" i="10"/>
  <c r="H17" i="52"/>
  <c r="W6" i="10"/>
  <c r="R31" i="10"/>
  <c r="C220" i="49"/>
  <c r="E122" i="1"/>
  <c r="G72" i="49"/>
  <c r="G67" i="49"/>
  <c r="G66" i="49"/>
  <c r="G69" i="49"/>
  <c r="G63" i="49"/>
  <c r="G73" i="49"/>
  <c r="G61" i="49"/>
  <c r="G71" i="49"/>
  <c r="G59" i="49"/>
  <c r="G60" i="49"/>
  <c r="G64" i="49"/>
  <c r="B56" i="49"/>
  <c r="G68" i="49"/>
  <c r="R28" i="10"/>
  <c r="C91" i="47"/>
  <c r="E99" i="49"/>
  <c r="E108" i="54"/>
  <c r="G74" i="54"/>
  <c r="E101" i="49"/>
  <c r="F189" i="44"/>
  <c r="C91" i="42"/>
  <c r="O28" i="10"/>
  <c r="G74" i="38"/>
  <c r="D24" i="46"/>
  <c r="E133" i="41"/>
  <c r="E139" i="41"/>
  <c r="E138" i="41"/>
  <c r="B129" i="41"/>
  <c r="E132" i="41"/>
  <c r="E137" i="41"/>
  <c r="G50" i="41"/>
  <c r="G41" i="41"/>
  <c r="G38" i="41"/>
  <c r="G49" i="41"/>
  <c r="G48" i="41"/>
  <c r="G47" i="41"/>
  <c r="G39" i="41"/>
  <c r="G46" i="41"/>
  <c r="G37" i="41"/>
  <c r="G43" i="41"/>
  <c r="G42" i="41"/>
  <c r="B34" i="41"/>
  <c r="G45" i="41"/>
  <c r="G51" i="41"/>
  <c r="G44" i="41"/>
  <c r="G40" i="41"/>
  <c r="V26" i="10"/>
  <c r="F195" i="44"/>
  <c r="W30" i="10"/>
  <c r="U28" i="10"/>
  <c r="G62" i="49"/>
  <c r="C220" i="52"/>
  <c r="E105" i="39"/>
  <c r="E121" i="1"/>
  <c r="I179" i="41"/>
  <c r="B169" i="41"/>
  <c r="I172" i="41"/>
  <c r="I178" i="41"/>
  <c r="I177" i="41"/>
  <c r="I174" i="41"/>
  <c r="I175" i="41"/>
  <c r="I173" i="41"/>
  <c r="I176" i="41"/>
  <c r="E102" i="49"/>
  <c r="E98" i="49"/>
  <c r="E105" i="49"/>
  <c r="E106" i="49"/>
  <c r="F193" i="44"/>
  <c r="G39" i="49"/>
  <c r="G45" i="49"/>
  <c r="G46" i="49"/>
  <c r="G38" i="49"/>
  <c r="G43" i="49"/>
  <c r="G37" i="49"/>
  <c r="G44" i="49"/>
  <c r="B34" i="49"/>
  <c r="G50" i="49"/>
  <c r="G40" i="49"/>
  <c r="G51" i="49"/>
  <c r="G49" i="49"/>
  <c r="G41" i="49"/>
  <c r="G48" i="49"/>
  <c r="G42" i="49"/>
  <c r="G47" i="49"/>
  <c r="Q28" i="10"/>
  <c r="D23" i="52"/>
  <c r="E100" i="49"/>
  <c r="E119" i="1"/>
  <c r="E132" i="49"/>
  <c r="E137" i="49"/>
  <c r="E136" i="49"/>
  <c r="E135" i="49"/>
  <c r="E134" i="49"/>
  <c r="E140" i="49"/>
  <c r="E133" i="49"/>
  <c r="E138" i="49"/>
  <c r="E139" i="49"/>
  <c r="B129" i="49"/>
  <c r="F196" i="41"/>
  <c r="F200" i="41"/>
  <c r="F187" i="41"/>
  <c r="F201" i="41"/>
  <c r="F195" i="41"/>
  <c r="F190" i="41"/>
  <c r="F192" i="41"/>
  <c r="F189" i="41"/>
  <c r="B184" i="41"/>
  <c r="F188" i="41"/>
  <c r="F193" i="41"/>
  <c r="F199" i="41"/>
  <c r="F197" i="41"/>
  <c r="F198" i="41"/>
  <c r="F202" i="41"/>
  <c r="F191" i="41"/>
  <c r="F194" i="41"/>
  <c r="C212" i="41"/>
  <c r="C210" i="41"/>
  <c r="C214" i="41"/>
  <c r="C219" i="41"/>
  <c r="B207" i="41"/>
  <c r="C211" i="41"/>
  <c r="C217" i="41"/>
  <c r="C216" i="41"/>
  <c r="C213" i="41"/>
  <c r="C215" i="41"/>
  <c r="C218" i="41"/>
  <c r="B78" i="41"/>
  <c r="D19" i="42"/>
  <c r="E120" i="1"/>
  <c r="G65" i="49"/>
  <c r="B95" i="49"/>
  <c r="E116" i="1"/>
  <c r="E98" i="41"/>
  <c r="B95" i="41"/>
  <c r="E105" i="41"/>
  <c r="E103" i="41"/>
  <c r="E101" i="41"/>
  <c r="E104" i="41"/>
  <c r="E100" i="41"/>
  <c r="E102" i="41"/>
  <c r="E99" i="41"/>
  <c r="E106" i="41"/>
  <c r="E107" i="41"/>
  <c r="E103" i="49"/>
  <c r="N27" i="10"/>
  <c r="E118" i="1"/>
  <c r="G67" i="41"/>
  <c r="G69" i="41"/>
  <c r="G62" i="41"/>
  <c r="G66" i="41"/>
  <c r="G59" i="41"/>
  <c r="G64" i="41"/>
  <c r="G72" i="41"/>
  <c r="G63" i="41"/>
  <c r="G71" i="41"/>
  <c r="G61" i="41"/>
  <c r="B56" i="41"/>
  <c r="G65" i="41"/>
  <c r="G60" i="41"/>
  <c r="G73" i="41"/>
  <c r="G70" i="41"/>
  <c r="G68" i="41"/>
  <c r="E165" i="46"/>
  <c r="C91" i="45"/>
  <c r="F201" i="44"/>
  <c r="F197" i="44"/>
  <c r="E106" i="39"/>
  <c r="E124" i="51"/>
  <c r="E121" i="51"/>
  <c r="E119" i="51"/>
  <c r="A27" i="10"/>
  <c r="C27" i="10"/>
  <c r="P25" i="10"/>
  <c r="O29" i="10"/>
  <c r="B95" i="39"/>
  <c r="F199" i="44"/>
  <c r="F190" i="44"/>
  <c r="F202" i="44"/>
  <c r="E99" i="39"/>
  <c r="B129" i="51"/>
  <c r="E138" i="51"/>
  <c r="E132" i="51"/>
  <c r="E135" i="51"/>
  <c r="E139" i="51"/>
  <c r="E140" i="51"/>
  <c r="E133" i="51"/>
  <c r="E136" i="51"/>
  <c r="E137" i="51"/>
  <c r="E134" i="51"/>
  <c r="F187" i="44"/>
  <c r="F198" i="44"/>
  <c r="E100" i="39"/>
  <c r="I178" i="44"/>
  <c r="I177" i="44"/>
  <c r="I176" i="44"/>
  <c r="I175" i="44"/>
  <c r="I174" i="44"/>
  <c r="B169" i="44"/>
  <c r="I179" i="44"/>
  <c r="I172" i="44"/>
  <c r="I173" i="44"/>
  <c r="B78" i="51"/>
  <c r="F196" i="44"/>
  <c r="B184" i="44"/>
  <c r="E101" i="39"/>
  <c r="E115" i="41"/>
  <c r="E123" i="41"/>
  <c r="E122" i="41"/>
  <c r="E118" i="41"/>
  <c r="E116" i="41"/>
  <c r="E117" i="41"/>
  <c r="M23" i="10"/>
  <c r="E100" i="44"/>
  <c r="E99" i="44"/>
  <c r="E107" i="44"/>
  <c r="E104" i="44"/>
  <c r="E98" i="44"/>
  <c r="E103" i="44"/>
  <c r="B95" i="44"/>
  <c r="E105" i="44"/>
  <c r="E101" i="44"/>
  <c r="E106" i="44"/>
  <c r="E102" i="44"/>
  <c r="E153" i="51"/>
  <c r="B145" i="51"/>
  <c r="E155" i="51"/>
  <c r="E152" i="51"/>
  <c r="E162" i="51"/>
  <c r="E151" i="51"/>
  <c r="E161" i="51"/>
  <c r="E150" i="51"/>
  <c r="E160" i="51"/>
  <c r="E149" i="51"/>
  <c r="E159" i="51"/>
  <c r="E148" i="51"/>
  <c r="E156" i="51"/>
  <c r="E154" i="51"/>
  <c r="E163" i="51"/>
  <c r="E158" i="51"/>
  <c r="E164" i="51"/>
  <c r="E157" i="51"/>
  <c r="U31" i="10"/>
  <c r="F194" i="44"/>
  <c r="E98" i="39"/>
  <c r="E102" i="39"/>
  <c r="D19" i="45"/>
  <c r="F187" i="39"/>
  <c r="F196" i="39"/>
  <c r="F202" i="39"/>
  <c r="F194" i="39"/>
  <c r="B184" i="39"/>
  <c r="F193" i="39"/>
  <c r="F192" i="39"/>
  <c r="F201" i="39"/>
  <c r="F195" i="39"/>
  <c r="F191" i="39"/>
  <c r="F200" i="39"/>
  <c r="F189" i="39"/>
  <c r="F198" i="39"/>
  <c r="F188" i="39"/>
  <c r="F197" i="39"/>
  <c r="F190" i="39"/>
  <c r="F199" i="39"/>
  <c r="E124" i="44"/>
  <c r="E119" i="44"/>
  <c r="E123" i="44"/>
  <c r="E118" i="44"/>
  <c r="G45" i="51"/>
  <c r="G51" i="51"/>
  <c r="G49" i="51"/>
  <c r="G44" i="51"/>
  <c r="G43" i="51"/>
  <c r="B34" i="51"/>
  <c r="G46" i="51"/>
  <c r="G41" i="51"/>
  <c r="G42" i="51"/>
  <c r="G47" i="51"/>
  <c r="G38" i="51"/>
  <c r="G40" i="51"/>
  <c r="G50" i="51"/>
  <c r="E165" i="41"/>
  <c r="F192" i="44"/>
  <c r="E104" i="39"/>
  <c r="I172" i="39"/>
  <c r="B169" i="39"/>
  <c r="I179" i="39"/>
  <c r="I178" i="39"/>
  <c r="I177" i="39"/>
  <c r="I174" i="39"/>
  <c r="I173" i="39"/>
  <c r="I176" i="39"/>
  <c r="I175" i="39"/>
  <c r="E151" i="44"/>
  <c r="E150" i="44"/>
  <c r="E152" i="44"/>
  <c r="I173" i="51"/>
  <c r="I175" i="51"/>
  <c r="I172" i="51"/>
  <c r="B169" i="51"/>
  <c r="I179" i="51"/>
  <c r="I178" i="51"/>
  <c r="I174" i="51"/>
  <c r="I177" i="51"/>
  <c r="I176" i="51"/>
  <c r="C214" i="51"/>
  <c r="C210" i="51"/>
  <c r="C211" i="51"/>
  <c r="C218" i="51"/>
  <c r="C217" i="51"/>
  <c r="C219" i="51"/>
  <c r="C215" i="51"/>
  <c r="N26" i="10"/>
  <c r="F188" i="44"/>
  <c r="F200" i="44"/>
  <c r="E107" i="39"/>
  <c r="E124" i="39"/>
  <c r="E115" i="39"/>
  <c r="B112" i="39"/>
  <c r="E120" i="39"/>
  <c r="E123" i="39"/>
  <c r="E119" i="39"/>
  <c r="E122" i="39"/>
  <c r="E117" i="39"/>
  <c r="E116" i="39"/>
  <c r="E118" i="39"/>
  <c r="E121" i="39"/>
  <c r="E139" i="44"/>
  <c r="E138" i="44"/>
  <c r="E137" i="44"/>
  <c r="E132" i="44"/>
  <c r="E136" i="44"/>
  <c r="B129" i="44"/>
  <c r="E135" i="44"/>
  <c r="E133" i="44"/>
  <c r="E140" i="44"/>
  <c r="E134" i="44"/>
  <c r="G73" i="51"/>
  <c r="G72" i="51"/>
  <c r="G70" i="51"/>
  <c r="G59" i="51"/>
  <c r="G71" i="51"/>
  <c r="G69" i="51"/>
  <c r="B56" i="51"/>
  <c r="G62" i="51"/>
  <c r="G68" i="51"/>
  <c r="G61" i="51"/>
  <c r="G64" i="51"/>
  <c r="G65" i="51"/>
  <c r="G60" i="51"/>
  <c r="G66" i="51"/>
  <c r="G63" i="51"/>
  <c r="G67" i="51"/>
  <c r="F192" i="51"/>
  <c r="F201" i="51"/>
  <c r="F193" i="51"/>
  <c r="F191" i="51"/>
  <c r="F200" i="51"/>
  <c r="F190" i="51"/>
  <c r="F199" i="51"/>
  <c r="F189" i="51"/>
  <c r="F198" i="51"/>
  <c r="F188" i="51"/>
  <c r="F197" i="51"/>
  <c r="F202" i="51"/>
  <c r="F196" i="51"/>
  <c r="B184" i="51"/>
  <c r="F194" i="51"/>
  <c r="F187" i="51"/>
  <c r="F195" i="51"/>
  <c r="E133" i="50"/>
  <c r="B129" i="50"/>
  <c r="E139" i="50"/>
  <c r="E136" i="50"/>
  <c r="E135" i="50"/>
  <c r="E134" i="50"/>
  <c r="E132" i="50"/>
  <c r="E140" i="50"/>
  <c r="E138" i="50"/>
  <c r="E137" i="50"/>
  <c r="W23" i="10"/>
  <c r="D23" i="41"/>
  <c r="W25" i="10"/>
  <c r="E125" i="53"/>
  <c r="G48" i="39"/>
  <c r="G39" i="39"/>
  <c r="G47" i="39"/>
  <c r="G37" i="39"/>
  <c r="G46" i="39"/>
  <c r="G38" i="39"/>
  <c r="G45" i="39"/>
  <c r="B34" i="39"/>
  <c r="G40" i="39"/>
  <c r="G44" i="39"/>
  <c r="G50" i="39"/>
  <c r="G43" i="39"/>
  <c r="G49" i="39"/>
  <c r="G41" i="39"/>
  <c r="G51" i="39"/>
  <c r="G42" i="39"/>
  <c r="B78" i="39"/>
  <c r="C214" i="39"/>
  <c r="C213" i="39"/>
  <c r="C212" i="39"/>
  <c r="C218" i="39"/>
  <c r="C219" i="39"/>
  <c r="C210" i="39"/>
  <c r="C217" i="39"/>
  <c r="C211" i="39"/>
  <c r="B207" i="39"/>
  <c r="C216" i="39"/>
  <c r="C215" i="39"/>
  <c r="G52" i="53"/>
  <c r="D19" i="47"/>
  <c r="I175" i="50"/>
  <c r="I174" i="50"/>
  <c r="I173" i="50"/>
  <c r="I179" i="50"/>
  <c r="I178" i="50"/>
  <c r="I177" i="50"/>
  <c r="I176" i="50"/>
  <c r="I172" i="50"/>
  <c r="B169" i="50"/>
  <c r="B112" i="37"/>
  <c r="E121" i="37"/>
  <c r="E117" i="37"/>
  <c r="E120" i="37"/>
  <c r="E124" i="37"/>
  <c r="E119" i="37"/>
  <c r="E116" i="37"/>
  <c r="E118" i="37"/>
  <c r="E123" i="37"/>
  <c r="E122" i="37"/>
  <c r="E115" i="37"/>
  <c r="V30" i="10"/>
  <c r="U22" i="10"/>
  <c r="G52" i="52"/>
  <c r="B78" i="50"/>
  <c r="H17" i="50"/>
  <c r="H18" i="50"/>
  <c r="S7" i="10"/>
  <c r="C220" i="40"/>
  <c r="P31" i="10"/>
  <c r="C220" i="47"/>
  <c r="I180" i="49"/>
  <c r="R29" i="10"/>
  <c r="D24" i="49"/>
  <c r="F203" i="53"/>
  <c r="C220" i="53"/>
  <c r="E152" i="39"/>
  <c r="E162" i="39"/>
  <c r="E151" i="39"/>
  <c r="E161" i="39"/>
  <c r="E150" i="39"/>
  <c r="E160" i="39"/>
  <c r="E149" i="39"/>
  <c r="E159" i="39"/>
  <c r="E164" i="39"/>
  <c r="E158" i="39"/>
  <c r="E148" i="39"/>
  <c r="E156" i="39"/>
  <c r="E154" i="39"/>
  <c r="E163" i="39"/>
  <c r="E155" i="39"/>
  <c r="E153" i="39"/>
  <c r="B145" i="39"/>
  <c r="E157" i="39"/>
  <c r="C213" i="44"/>
  <c r="C212" i="44"/>
  <c r="C219" i="44"/>
  <c r="C216" i="44"/>
  <c r="C218" i="44"/>
  <c r="C217" i="44"/>
  <c r="C215" i="44"/>
  <c r="B207" i="44"/>
  <c r="C214" i="44"/>
  <c r="C211" i="44"/>
  <c r="C210" i="44"/>
  <c r="E135" i="39"/>
  <c r="E132" i="39"/>
  <c r="E136" i="39"/>
  <c r="E138" i="39"/>
  <c r="E133" i="39"/>
  <c r="E140" i="39"/>
  <c r="E134" i="39"/>
  <c r="E139" i="39"/>
  <c r="E137" i="39"/>
  <c r="B129" i="39"/>
  <c r="C91" i="53"/>
  <c r="S28" i="10"/>
  <c r="E165" i="50"/>
  <c r="D23" i="50"/>
  <c r="L31" i="10"/>
  <c r="G43" i="50"/>
  <c r="B34" i="50"/>
  <c r="G51" i="50"/>
  <c r="G42" i="50"/>
  <c r="G50" i="50"/>
  <c r="G41" i="50"/>
  <c r="G47" i="50"/>
  <c r="G39" i="50"/>
  <c r="G46" i="50"/>
  <c r="G37" i="50"/>
  <c r="G45" i="50"/>
  <c r="G49" i="50"/>
  <c r="G48" i="50"/>
  <c r="G44" i="50"/>
  <c r="G38" i="50"/>
  <c r="G40" i="50"/>
  <c r="V31" i="10"/>
  <c r="L23" i="10"/>
  <c r="G74" i="40"/>
  <c r="C219" i="37"/>
  <c r="C218" i="37"/>
  <c r="C217" i="37"/>
  <c r="B207" i="37"/>
  <c r="C211" i="37"/>
  <c r="H18" i="37"/>
  <c r="F7" i="10"/>
  <c r="C210" i="37"/>
  <c r="C215" i="37"/>
  <c r="C216" i="37"/>
  <c r="C214" i="37"/>
  <c r="C212" i="37"/>
  <c r="C213" i="37"/>
  <c r="W26" i="10"/>
  <c r="B78" i="44"/>
  <c r="H17" i="44"/>
  <c r="G63" i="39"/>
  <c r="G68" i="39"/>
  <c r="G62" i="39"/>
  <c r="G70" i="39"/>
  <c r="G61" i="39"/>
  <c r="G60" i="39"/>
  <c r="G69" i="39"/>
  <c r="G67" i="39"/>
  <c r="G59" i="39"/>
  <c r="G66" i="39"/>
  <c r="B56" i="39"/>
  <c r="G65" i="39"/>
  <c r="G73" i="39"/>
  <c r="G64" i="39"/>
  <c r="G72" i="39"/>
  <c r="G71" i="39"/>
  <c r="I177" i="37"/>
  <c r="I176" i="37"/>
  <c r="I178" i="37"/>
  <c r="I175" i="37"/>
  <c r="I174" i="37"/>
  <c r="I173" i="37"/>
  <c r="I172" i="37"/>
  <c r="I179" i="37"/>
  <c r="B169" i="37"/>
  <c r="D19" i="48"/>
  <c r="C91" i="48"/>
  <c r="G50" i="44"/>
  <c r="G44" i="44"/>
  <c r="G39" i="44"/>
  <c r="G48" i="44"/>
  <c r="G40" i="44"/>
  <c r="B34" i="44"/>
  <c r="G37" i="44"/>
  <c r="G42" i="44"/>
  <c r="G51" i="44"/>
  <c r="G45" i="44"/>
  <c r="G43" i="44"/>
  <c r="G49" i="44"/>
  <c r="G47" i="44"/>
  <c r="G46" i="44"/>
  <c r="G38" i="44"/>
  <c r="E149" i="37"/>
  <c r="E159" i="37"/>
  <c r="E151" i="37"/>
  <c r="E164" i="37"/>
  <c r="E158" i="37"/>
  <c r="E150" i="37"/>
  <c r="E152" i="37"/>
  <c r="E148" i="37"/>
  <c r="E157" i="37"/>
  <c r="B145" i="37"/>
  <c r="E156" i="37"/>
  <c r="E160" i="37"/>
  <c r="E163" i="37"/>
  <c r="E155" i="37"/>
  <c r="E162" i="37"/>
  <c r="E154" i="37"/>
  <c r="E161" i="37"/>
  <c r="E153" i="37"/>
  <c r="E125" i="45"/>
  <c r="G73" i="50"/>
  <c r="G71" i="50"/>
  <c r="G72" i="50"/>
  <c r="G68" i="50"/>
  <c r="G70" i="50"/>
  <c r="B56" i="50"/>
  <c r="G64" i="50"/>
  <c r="G67" i="50"/>
  <c r="G61" i="50"/>
  <c r="G65" i="50"/>
  <c r="G59" i="50"/>
  <c r="G69" i="50"/>
  <c r="G66" i="50"/>
  <c r="G60" i="50"/>
  <c r="G62" i="50"/>
  <c r="G63" i="50"/>
  <c r="E123" i="50"/>
  <c r="E116" i="50"/>
  <c r="E115" i="50"/>
  <c r="E119" i="50"/>
  <c r="E120" i="50"/>
  <c r="E122" i="50"/>
  <c r="E121" i="50"/>
  <c r="E124" i="50"/>
  <c r="E117" i="50"/>
  <c r="E118" i="50"/>
  <c r="B112" i="50"/>
  <c r="G67" i="44"/>
  <c r="G68" i="44"/>
  <c r="G72" i="44"/>
  <c r="G59" i="44"/>
  <c r="G70" i="44"/>
  <c r="G63" i="44"/>
  <c r="G71" i="44"/>
  <c r="G60" i="44"/>
  <c r="G61" i="44"/>
  <c r="B56" i="44"/>
  <c r="G65" i="44"/>
  <c r="G73" i="44"/>
  <c r="G66" i="44"/>
  <c r="G62" i="44"/>
  <c r="G69" i="44"/>
  <c r="G64" i="44"/>
  <c r="E141" i="38"/>
  <c r="M27" i="10"/>
  <c r="G38" i="46"/>
  <c r="G43" i="46"/>
  <c r="B34" i="46"/>
  <c r="G42" i="46"/>
  <c r="G47" i="46"/>
  <c r="G37" i="46"/>
  <c r="G45" i="46"/>
  <c r="G41" i="46"/>
  <c r="G44" i="46"/>
  <c r="G51" i="46"/>
  <c r="G50" i="46"/>
  <c r="G49" i="46"/>
  <c r="G40" i="46"/>
  <c r="G46" i="46"/>
  <c r="G39" i="46"/>
  <c r="G48" i="46"/>
  <c r="C213" i="38"/>
  <c r="C212" i="38"/>
  <c r="B207" i="38"/>
  <c r="C219" i="38"/>
  <c r="C218" i="38"/>
  <c r="C216" i="38"/>
  <c r="C217" i="38"/>
  <c r="C215" i="38"/>
  <c r="C214" i="38"/>
  <c r="C210" i="38"/>
  <c r="H17" i="38"/>
  <c r="C211" i="38"/>
  <c r="H18" i="38"/>
  <c r="M7" i="10"/>
  <c r="D25" i="45"/>
  <c r="N30" i="10"/>
  <c r="F203" i="45"/>
  <c r="F194" i="46"/>
  <c r="F201" i="46"/>
  <c r="F200" i="46"/>
  <c r="F193" i="46"/>
  <c r="F197" i="46"/>
  <c r="F192" i="46"/>
  <c r="F199" i="46"/>
  <c r="F190" i="46"/>
  <c r="F198" i="46"/>
  <c r="F187" i="46"/>
  <c r="F191" i="46"/>
  <c r="F202" i="46"/>
  <c r="B184" i="46"/>
  <c r="F189" i="46"/>
  <c r="F196" i="46"/>
  <c r="F188" i="46"/>
  <c r="F195" i="46"/>
  <c r="E108" i="47"/>
  <c r="E106" i="48"/>
  <c r="E99" i="48"/>
  <c r="B95" i="48"/>
  <c r="E102" i="48"/>
  <c r="E104" i="48"/>
  <c r="E101" i="48"/>
  <c r="E98" i="48"/>
  <c r="E103" i="48"/>
  <c r="E107" i="48"/>
  <c r="E105" i="48"/>
  <c r="E100" i="48"/>
  <c r="I179" i="48"/>
  <c r="I176" i="48"/>
  <c r="I173" i="48"/>
  <c r="I172" i="48"/>
  <c r="I175" i="48"/>
  <c r="B169" i="48"/>
  <c r="I174" i="48"/>
  <c r="I177" i="48"/>
  <c r="I178" i="48"/>
  <c r="O25" i="10"/>
  <c r="C214" i="46"/>
  <c r="C213" i="46"/>
  <c r="C212" i="46"/>
  <c r="B207" i="46"/>
  <c r="C217" i="46"/>
  <c r="C218" i="46"/>
  <c r="C216" i="46"/>
  <c r="C215" i="46"/>
  <c r="C210" i="46"/>
  <c r="C219" i="46"/>
  <c r="C211" i="46"/>
  <c r="B78" i="46"/>
  <c r="E125" i="48"/>
  <c r="Q26" i="10"/>
  <c r="O23" i="10"/>
  <c r="G74" i="46"/>
  <c r="P26" i="10"/>
  <c r="E125" i="47"/>
  <c r="E165" i="47"/>
  <c r="P28" i="10"/>
  <c r="G43" i="38"/>
  <c r="B34" i="38"/>
  <c r="G42" i="38"/>
  <c r="G51" i="38"/>
  <c r="G41" i="38"/>
  <c r="G50" i="38"/>
  <c r="G49" i="38"/>
  <c r="G48" i="38"/>
  <c r="G40" i="38"/>
  <c r="G47" i="38"/>
  <c r="G39" i="38"/>
  <c r="G46" i="38"/>
  <c r="G45" i="38"/>
  <c r="G44" i="38"/>
  <c r="G38" i="38"/>
  <c r="G37" i="38"/>
  <c r="C220" i="54"/>
  <c r="W31" i="10"/>
  <c r="E138" i="48"/>
  <c r="E135" i="48"/>
  <c r="E140" i="48"/>
  <c r="E132" i="48"/>
  <c r="E136" i="48"/>
  <c r="E134" i="48"/>
  <c r="E139" i="48"/>
  <c r="E137" i="48"/>
  <c r="B129" i="48"/>
  <c r="E133" i="48"/>
  <c r="F189" i="48"/>
  <c r="F194" i="48"/>
  <c r="F195" i="48"/>
  <c r="F201" i="48"/>
  <c r="F192" i="48"/>
  <c r="F187" i="48"/>
  <c r="F200" i="48"/>
  <c r="F193" i="48"/>
  <c r="F197" i="48"/>
  <c r="F202" i="48"/>
  <c r="F199" i="48"/>
  <c r="F198" i="48"/>
  <c r="F196" i="48"/>
  <c r="F188" i="48"/>
  <c r="F191" i="48"/>
  <c r="F190" i="48"/>
  <c r="B184" i="48"/>
  <c r="E140" i="46"/>
  <c r="B129" i="46"/>
  <c r="E138" i="46"/>
  <c r="E136" i="46"/>
  <c r="E133" i="46"/>
  <c r="E132" i="46"/>
  <c r="E137" i="46"/>
  <c r="E135" i="46"/>
  <c r="E139" i="46"/>
  <c r="E134" i="46"/>
  <c r="E108" i="46"/>
  <c r="B207" i="1"/>
  <c r="E116" i="43"/>
  <c r="E117" i="43"/>
  <c r="E122" i="43"/>
  <c r="E120" i="43"/>
  <c r="E159" i="43"/>
  <c r="G45" i="43"/>
  <c r="G50" i="43"/>
  <c r="B112" i="43"/>
  <c r="E119" i="43"/>
  <c r="E139" i="43"/>
  <c r="E161" i="43"/>
  <c r="G39" i="43"/>
  <c r="G37" i="43"/>
  <c r="E124" i="43"/>
  <c r="E118" i="43"/>
  <c r="E138" i="43"/>
  <c r="G42" i="43"/>
  <c r="E115" i="43"/>
  <c r="E123" i="43"/>
  <c r="I26" i="10"/>
  <c r="E135" i="43"/>
  <c r="E132" i="43"/>
  <c r="E141" i="43"/>
  <c r="G48" i="43"/>
  <c r="G47" i="43"/>
  <c r="E162" i="43"/>
  <c r="E155" i="43"/>
  <c r="C210" i="43"/>
  <c r="H17" i="43"/>
  <c r="I6" i="10"/>
  <c r="I16" i="10"/>
  <c r="E139" i="37"/>
  <c r="G59" i="36"/>
  <c r="G61" i="36"/>
  <c r="G62" i="36"/>
  <c r="G65" i="36"/>
  <c r="G66" i="36"/>
  <c r="G70" i="36"/>
  <c r="G72" i="36"/>
  <c r="G74" i="36"/>
  <c r="I174" i="36"/>
  <c r="C213" i="36"/>
  <c r="E133" i="36"/>
  <c r="E137" i="36"/>
  <c r="C214" i="36"/>
  <c r="E154" i="36"/>
  <c r="E155" i="36"/>
  <c r="E102" i="36"/>
  <c r="E148" i="36"/>
  <c r="E150" i="36"/>
  <c r="E151" i="36"/>
  <c r="E152" i="36"/>
  <c r="E153" i="36"/>
  <c r="E156" i="36"/>
  <c r="E157" i="36"/>
  <c r="E158" i="36"/>
  <c r="E159" i="36"/>
  <c r="E160" i="36"/>
  <c r="E162" i="36"/>
  <c r="E163" i="36"/>
  <c r="E164" i="36"/>
  <c r="E28" i="10"/>
  <c r="E105" i="36"/>
  <c r="I179" i="36"/>
  <c r="E101" i="36"/>
  <c r="E104" i="36"/>
  <c r="I173" i="36"/>
  <c r="C216" i="36"/>
  <c r="G52" i="36"/>
  <c r="B95" i="36"/>
  <c r="G46" i="1"/>
  <c r="G48" i="1"/>
  <c r="G42" i="1"/>
  <c r="C214" i="43"/>
  <c r="B207" i="43"/>
  <c r="G70" i="43"/>
  <c r="G67" i="43"/>
  <c r="E148" i="43"/>
  <c r="E163" i="43"/>
  <c r="C212" i="43"/>
  <c r="G73" i="43"/>
  <c r="B56" i="43"/>
  <c r="E150" i="43"/>
  <c r="E154" i="43"/>
  <c r="C213" i="43"/>
  <c r="C215" i="43"/>
  <c r="C216" i="43"/>
  <c r="C217" i="43"/>
  <c r="C218" i="43"/>
  <c r="I31" i="10"/>
  <c r="G62" i="43"/>
  <c r="G71" i="43"/>
  <c r="E149" i="43"/>
  <c r="E157" i="43"/>
  <c r="I174" i="43"/>
  <c r="I176" i="43"/>
  <c r="I173" i="43"/>
  <c r="I177" i="43"/>
  <c r="I178" i="43"/>
  <c r="G66" i="43"/>
  <c r="G60" i="43"/>
  <c r="B145" i="43"/>
  <c r="E158" i="43"/>
  <c r="I172" i="43"/>
  <c r="G72" i="43"/>
  <c r="G63" i="43"/>
  <c r="E156" i="43"/>
  <c r="E153" i="43"/>
  <c r="G65" i="43"/>
  <c r="E160" i="43"/>
  <c r="E164" i="43"/>
  <c r="I179" i="43"/>
  <c r="H22" i="10"/>
  <c r="H31" i="10"/>
  <c r="G52" i="42"/>
  <c r="C220" i="42"/>
  <c r="H25" i="10"/>
  <c r="E108" i="42"/>
  <c r="E165" i="42"/>
  <c r="H27" i="10"/>
  <c r="H26" i="10"/>
  <c r="D23" i="42"/>
  <c r="G74" i="42"/>
  <c r="E141" i="42"/>
  <c r="H28" i="10"/>
  <c r="H23" i="10"/>
  <c r="F30" i="10"/>
  <c r="F203" i="37"/>
  <c r="G47" i="37"/>
  <c r="B129" i="37"/>
  <c r="G41" i="37"/>
  <c r="G40" i="37"/>
  <c r="E138" i="37"/>
  <c r="E104" i="37"/>
  <c r="E106" i="37"/>
  <c r="D25" i="37"/>
  <c r="G38" i="37"/>
  <c r="G50" i="37"/>
  <c r="E103" i="37"/>
  <c r="G48" i="37"/>
  <c r="E132" i="37"/>
  <c r="E140" i="37"/>
  <c r="E133" i="37"/>
  <c r="E134" i="37"/>
  <c r="G45" i="37"/>
  <c r="G43" i="37"/>
  <c r="E105" i="37"/>
  <c r="E107" i="37"/>
  <c r="G49" i="37"/>
  <c r="E101" i="37"/>
  <c r="G46" i="37"/>
  <c r="G51" i="37"/>
  <c r="G65" i="37"/>
  <c r="G67" i="37"/>
  <c r="E135" i="37"/>
  <c r="E98" i="37"/>
  <c r="H17" i="37"/>
  <c r="G37" i="37"/>
  <c r="G42" i="37"/>
  <c r="E137" i="37"/>
  <c r="E102" i="37"/>
  <c r="G39" i="37"/>
  <c r="G44" i="37"/>
  <c r="G71" i="37"/>
  <c r="E99" i="37"/>
  <c r="E100" i="37"/>
  <c r="E139" i="1"/>
  <c r="C211" i="1"/>
  <c r="E137" i="1"/>
  <c r="C218" i="1"/>
  <c r="C210" i="1"/>
  <c r="C215" i="1"/>
  <c r="C214" i="1"/>
  <c r="C217" i="1"/>
  <c r="C213" i="1"/>
  <c r="E136" i="1"/>
  <c r="E133" i="1"/>
  <c r="G47" i="1"/>
  <c r="G51" i="1"/>
  <c r="B34" i="1"/>
  <c r="G43" i="1"/>
  <c r="G45" i="1"/>
  <c r="G41" i="1"/>
  <c r="E134" i="1"/>
  <c r="E164" i="1"/>
  <c r="E138" i="1"/>
  <c r="D23" i="10"/>
  <c r="E151" i="1"/>
  <c r="E155" i="1"/>
  <c r="E132" i="1"/>
  <c r="E140" i="1"/>
  <c r="E154" i="1"/>
  <c r="B129" i="1"/>
  <c r="E158" i="1"/>
  <c r="F193" i="1"/>
  <c r="G44" i="1"/>
  <c r="G38" i="1"/>
  <c r="G49" i="1"/>
  <c r="F194" i="1"/>
  <c r="E157" i="1"/>
  <c r="G50" i="1"/>
  <c r="B145" i="1"/>
  <c r="E162" i="1"/>
  <c r="G39" i="1"/>
  <c r="E150" i="1"/>
  <c r="G40" i="1"/>
  <c r="E156" i="1"/>
  <c r="E163" i="1"/>
  <c r="F199" i="36"/>
  <c r="F194" i="36"/>
  <c r="B145" i="36"/>
  <c r="F189" i="36"/>
  <c r="F202" i="36"/>
  <c r="F187" i="36"/>
  <c r="F188" i="36"/>
  <c r="F190" i="36"/>
  <c r="F192" i="36"/>
  <c r="F193" i="36"/>
  <c r="F196" i="36"/>
  <c r="F197" i="36"/>
  <c r="F198" i="36"/>
  <c r="F200" i="36"/>
  <c r="F201" i="36"/>
  <c r="E30" i="10"/>
  <c r="C212" i="36"/>
  <c r="C210" i="36"/>
  <c r="E107" i="36"/>
  <c r="E22" i="10"/>
  <c r="C218" i="36"/>
  <c r="E103" i="36"/>
  <c r="I172" i="36"/>
  <c r="C219" i="36"/>
  <c r="C215" i="36"/>
  <c r="E135" i="36"/>
  <c r="E100" i="36"/>
  <c r="E106" i="36"/>
  <c r="E99" i="36"/>
  <c r="B129" i="36"/>
  <c r="E139" i="36"/>
  <c r="C217" i="36"/>
  <c r="E132" i="36"/>
  <c r="I176" i="36"/>
  <c r="B169" i="36"/>
  <c r="I175" i="36"/>
  <c r="I178" i="36"/>
  <c r="E125" i="36"/>
  <c r="E26" i="10"/>
  <c r="F198" i="1"/>
  <c r="E99" i="1"/>
  <c r="F202" i="1"/>
  <c r="E104" i="1"/>
  <c r="E107" i="1"/>
  <c r="F195" i="1"/>
  <c r="E101" i="1"/>
  <c r="E100" i="1"/>
  <c r="E149" i="1"/>
  <c r="B95" i="1"/>
  <c r="F201" i="1"/>
  <c r="F199" i="1"/>
  <c r="E106" i="1"/>
  <c r="E102" i="1"/>
  <c r="E117" i="1"/>
  <c r="F196" i="1"/>
  <c r="E153" i="1"/>
  <c r="E98" i="1"/>
  <c r="E103" i="1"/>
  <c r="E124" i="1"/>
  <c r="F188" i="1"/>
  <c r="B112" i="1"/>
  <c r="E123" i="1"/>
  <c r="E159" i="1"/>
  <c r="F190" i="1"/>
  <c r="F191" i="1"/>
  <c r="F200" i="1"/>
  <c r="E152" i="1"/>
  <c r="E161" i="1"/>
  <c r="N31" i="10"/>
  <c r="I179" i="1"/>
  <c r="I173" i="1"/>
  <c r="I177" i="1"/>
  <c r="E125" i="38"/>
  <c r="I178" i="1"/>
  <c r="B169" i="1"/>
  <c r="C220" i="45"/>
  <c r="I175" i="1"/>
  <c r="I176" i="1"/>
  <c r="N16" i="10"/>
  <c r="E125" i="42"/>
  <c r="D23" i="54"/>
  <c r="I172" i="1"/>
  <c r="G52" i="40"/>
  <c r="L22" i="10"/>
  <c r="E165" i="54"/>
  <c r="B78" i="1"/>
  <c r="H27" i="54"/>
  <c r="D25" i="43"/>
  <c r="F189" i="1"/>
  <c r="F197" i="1"/>
  <c r="W28" i="10"/>
  <c r="E125" i="49"/>
  <c r="G52" i="54"/>
  <c r="G74" i="45"/>
  <c r="F192" i="1"/>
  <c r="C212" i="1"/>
  <c r="C216" i="1"/>
  <c r="G74" i="1"/>
  <c r="H17" i="1"/>
  <c r="H27" i="45"/>
  <c r="E108" i="51"/>
  <c r="W22" i="10"/>
  <c r="H18" i="41"/>
  <c r="G7" i="10"/>
  <c r="H18" i="44"/>
  <c r="J7" i="10"/>
  <c r="D27" i="47"/>
  <c r="R26" i="10"/>
  <c r="Q16" i="10"/>
  <c r="W29" i="10"/>
  <c r="I180" i="54"/>
  <c r="D24" i="54"/>
  <c r="D27" i="54"/>
  <c r="W13" i="14"/>
  <c r="W14" i="14"/>
  <c r="D23" i="45"/>
  <c r="N28" i="10"/>
  <c r="E165" i="45"/>
  <c r="D25" i="49"/>
  <c r="N23" i="10"/>
  <c r="I25" i="10"/>
  <c r="E108" i="43"/>
  <c r="E108" i="45"/>
  <c r="N25" i="10"/>
  <c r="I180" i="45"/>
  <c r="N29" i="10"/>
  <c r="D24" i="45"/>
  <c r="D27" i="45"/>
  <c r="I180" i="42"/>
  <c r="D24" i="42"/>
  <c r="H29" i="10"/>
  <c r="G74" i="49"/>
  <c r="E23" i="10"/>
  <c r="E141" i="54"/>
  <c r="W27" i="10"/>
  <c r="I30" i="10"/>
  <c r="E108" i="49"/>
  <c r="E141" i="41"/>
  <c r="H30" i="10"/>
  <c r="F203" i="42"/>
  <c r="D25" i="42"/>
  <c r="R30" i="10"/>
  <c r="E108" i="39"/>
  <c r="E125" i="51"/>
  <c r="E165" i="38"/>
  <c r="D23" i="38"/>
  <c r="M28" i="10"/>
  <c r="I180" i="38"/>
  <c r="M29" i="10"/>
  <c r="D24" i="38"/>
  <c r="F203" i="49"/>
  <c r="J28" i="10"/>
  <c r="G26" i="10"/>
  <c r="H27" i="48"/>
  <c r="I22" i="10"/>
  <c r="R16" i="10"/>
  <c r="E108" i="38"/>
  <c r="M25" i="10"/>
  <c r="H17" i="46"/>
  <c r="O6" i="10"/>
  <c r="R23" i="10"/>
  <c r="H17" i="51"/>
  <c r="H18" i="1"/>
  <c r="D7" i="10"/>
  <c r="F203" i="43"/>
  <c r="H18" i="51"/>
  <c r="T7" i="10"/>
  <c r="H27" i="47"/>
  <c r="L16" i="10"/>
  <c r="H18" i="46"/>
  <c r="O7" i="10"/>
  <c r="H27" i="49"/>
  <c r="H27" i="53"/>
  <c r="P16" i="10"/>
  <c r="U32" i="10"/>
  <c r="C91" i="52"/>
  <c r="D19" i="52"/>
  <c r="D27" i="52"/>
  <c r="U13" i="14"/>
  <c r="U14" i="14"/>
  <c r="V16" i="10"/>
  <c r="H27" i="42"/>
  <c r="H18" i="39"/>
  <c r="K7" i="10"/>
  <c r="H27" i="40"/>
  <c r="H18" i="52"/>
  <c r="U7" i="10"/>
  <c r="W16" i="10"/>
  <c r="H16" i="10"/>
  <c r="V32" i="10"/>
  <c r="U6" i="10"/>
  <c r="J6" i="10"/>
  <c r="D19" i="41"/>
  <c r="H17" i="41"/>
  <c r="M6" i="10"/>
  <c r="M16" i="10"/>
  <c r="H27" i="38"/>
  <c r="H27" i="50"/>
  <c r="S6" i="10"/>
  <c r="S16" i="10"/>
  <c r="H17" i="39"/>
  <c r="C91" i="41"/>
  <c r="L32" i="10"/>
  <c r="R27" i="10"/>
  <c r="E141" i="49"/>
  <c r="G25" i="10"/>
  <c r="E108" i="41"/>
  <c r="E125" i="41"/>
  <c r="G27" i="10"/>
  <c r="E165" i="44"/>
  <c r="C91" i="51"/>
  <c r="R25" i="10"/>
  <c r="D23" i="44"/>
  <c r="T22" i="10"/>
  <c r="G23" i="10"/>
  <c r="G74" i="41"/>
  <c r="K25" i="10"/>
  <c r="T31" i="10"/>
  <c r="D25" i="44"/>
  <c r="G31" i="10"/>
  <c r="C220" i="41"/>
  <c r="D25" i="41"/>
  <c r="F203" i="41"/>
  <c r="G30" i="10"/>
  <c r="G52" i="49"/>
  <c r="R22" i="10"/>
  <c r="G52" i="41"/>
  <c r="G22" i="10"/>
  <c r="G29" i="10"/>
  <c r="I180" i="41"/>
  <c r="D24" i="41"/>
  <c r="C220" i="51"/>
  <c r="J27" i="10"/>
  <c r="E141" i="44"/>
  <c r="I180" i="39"/>
  <c r="K29" i="10"/>
  <c r="E165" i="51"/>
  <c r="D23" i="51"/>
  <c r="T28" i="10"/>
  <c r="D27" i="49"/>
  <c r="R13" i="14"/>
  <c r="R14" i="14"/>
  <c r="K30" i="10"/>
  <c r="J22" i="10"/>
  <c r="E125" i="44"/>
  <c r="D24" i="44"/>
  <c r="J29" i="10"/>
  <c r="I180" i="44"/>
  <c r="F203" i="51"/>
  <c r="D25" i="51"/>
  <c r="T30" i="10"/>
  <c r="J26" i="10"/>
  <c r="D19" i="51"/>
  <c r="P32" i="10"/>
  <c r="G52" i="44"/>
  <c r="K26" i="10"/>
  <c r="E125" i="39"/>
  <c r="F203" i="44"/>
  <c r="J30" i="10"/>
  <c r="T27" i="10"/>
  <c r="E141" i="51"/>
  <c r="J25" i="10"/>
  <c r="E108" i="44"/>
  <c r="G74" i="51"/>
  <c r="T23" i="10"/>
  <c r="D24" i="39"/>
  <c r="T26" i="10"/>
  <c r="I180" i="51"/>
  <c r="D24" i="51"/>
  <c r="T29" i="10"/>
  <c r="G52" i="51"/>
  <c r="D25" i="39"/>
  <c r="F203" i="39"/>
  <c r="D24" i="37"/>
  <c r="I180" i="37"/>
  <c r="J31" i="10"/>
  <c r="I180" i="50"/>
  <c r="S29" i="10"/>
  <c r="D24" i="50"/>
  <c r="G52" i="39"/>
  <c r="E141" i="50"/>
  <c r="S27" i="10"/>
  <c r="J23" i="10"/>
  <c r="G74" i="44"/>
  <c r="C220" i="37"/>
  <c r="F31" i="10"/>
  <c r="E141" i="39"/>
  <c r="C220" i="44"/>
  <c r="K28" i="10"/>
  <c r="D23" i="39"/>
  <c r="D19" i="39"/>
  <c r="C91" i="39"/>
  <c r="K22" i="10"/>
  <c r="S26" i="10"/>
  <c r="E125" i="50"/>
  <c r="G74" i="39"/>
  <c r="K23" i="10"/>
  <c r="K31" i="10"/>
  <c r="C220" i="39"/>
  <c r="S22" i="10"/>
  <c r="G52" i="50"/>
  <c r="E165" i="39"/>
  <c r="E125" i="37"/>
  <c r="F26" i="10"/>
  <c r="S23" i="10"/>
  <c r="G74" i="50"/>
  <c r="D19" i="44"/>
  <c r="C91" i="44"/>
  <c r="E165" i="37"/>
  <c r="F28" i="10"/>
  <c r="D23" i="37"/>
  <c r="D19" i="50"/>
  <c r="C91" i="50"/>
  <c r="W32" i="10"/>
  <c r="F29" i="10"/>
  <c r="K27" i="10"/>
  <c r="O22" i="10"/>
  <c r="G52" i="46"/>
  <c r="M22" i="10"/>
  <c r="G52" i="38"/>
  <c r="D19" i="46"/>
  <c r="C91" i="46"/>
  <c r="Q27" i="10"/>
  <c r="E141" i="48"/>
  <c r="M31" i="10"/>
  <c r="C220" i="38"/>
  <c r="C220" i="46"/>
  <c r="O31" i="10"/>
  <c r="E108" i="48"/>
  <c r="Q25" i="10"/>
  <c r="P13" i="14"/>
  <c r="P14" i="14"/>
  <c r="C238" i="47"/>
  <c r="L13" i="14"/>
  <c r="L14" i="14"/>
  <c r="C238" i="40"/>
  <c r="O27" i="10"/>
  <c r="E141" i="46"/>
  <c r="Q29" i="10"/>
  <c r="I180" i="48"/>
  <c r="D24" i="48"/>
  <c r="D25" i="48"/>
  <c r="Q30" i="10"/>
  <c r="F203" i="48"/>
  <c r="D25" i="46"/>
  <c r="F203" i="46"/>
  <c r="O30" i="10"/>
  <c r="V13" i="14"/>
  <c r="V14" i="14"/>
  <c r="C238" i="53"/>
  <c r="L36" i="10"/>
  <c r="H27" i="44"/>
  <c r="J16" i="10"/>
  <c r="F6" i="10"/>
  <c r="F16" i="10"/>
  <c r="H27" i="37"/>
  <c r="H27" i="51"/>
  <c r="C238" i="54"/>
  <c r="D233" i="54"/>
  <c r="P36" i="10"/>
  <c r="W36" i="10"/>
  <c r="H17" i="36"/>
  <c r="V36" i="10"/>
  <c r="H27" i="43"/>
  <c r="I27" i="10"/>
  <c r="G52" i="43"/>
  <c r="D23" i="43"/>
  <c r="E125" i="43"/>
  <c r="E165" i="43"/>
  <c r="I29" i="10"/>
  <c r="G74" i="43"/>
  <c r="C220" i="43"/>
  <c r="E141" i="37"/>
  <c r="F23" i="10"/>
  <c r="E29" i="10"/>
  <c r="E108" i="36"/>
  <c r="D23" i="36"/>
  <c r="E165" i="36"/>
  <c r="E27" i="10"/>
  <c r="D19" i="36"/>
  <c r="E25" i="10"/>
  <c r="E31" i="10"/>
  <c r="C91" i="36"/>
  <c r="F203" i="36"/>
  <c r="D25" i="36"/>
  <c r="C91" i="43"/>
  <c r="I180" i="43"/>
  <c r="D24" i="43"/>
  <c r="D19" i="43"/>
  <c r="I28" i="10"/>
  <c r="I23" i="10"/>
  <c r="F25" i="10"/>
  <c r="F27" i="10"/>
  <c r="G74" i="37"/>
  <c r="G52" i="37"/>
  <c r="F22" i="10"/>
  <c r="E108" i="37"/>
  <c r="C91" i="37"/>
  <c r="D19" i="37"/>
  <c r="D27" i="37"/>
  <c r="C238" i="37"/>
  <c r="C240" i="37"/>
  <c r="C29" i="37"/>
  <c r="D27" i="10"/>
  <c r="C220" i="1"/>
  <c r="G52" i="1"/>
  <c r="E141" i="1"/>
  <c r="D22" i="10"/>
  <c r="D23" i="1"/>
  <c r="D30" i="10"/>
  <c r="C30" i="10"/>
  <c r="E125" i="1"/>
  <c r="D24" i="36"/>
  <c r="I180" i="36"/>
  <c r="C220" i="36"/>
  <c r="E141" i="36"/>
  <c r="D28" i="10"/>
  <c r="C28" i="10"/>
  <c r="F203" i="1"/>
  <c r="D25" i="10"/>
  <c r="D26" i="10"/>
  <c r="E165" i="1"/>
  <c r="D31" i="10"/>
  <c r="D25" i="1"/>
  <c r="E108" i="1"/>
  <c r="C91" i="1"/>
  <c r="D24" i="1"/>
  <c r="T6" i="10"/>
  <c r="T16" i="10"/>
  <c r="I180" i="1"/>
  <c r="D29" i="10"/>
  <c r="H32" i="10"/>
  <c r="H36" i="10"/>
  <c r="N13" i="14"/>
  <c r="N14" i="14"/>
  <c r="C238" i="45"/>
  <c r="D233" i="45"/>
  <c r="D19" i="1"/>
  <c r="H27" i="46"/>
  <c r="D27" i="42"/>
  <c r="C238" i="42"/>
  <c r="D27" i="44"/>
  <c r="C238" i="44"/>
  <c r="D236" i="44"/>
  <c r="N32" i="10"/>
  <c r="N36" i="10"/>
  <c r="R32" i="10"/>
  <c r="R36" i="10"/>
  <c r="D27" i="51"/>
  <c r="T13" i="14"/>
  <c r="T14" i="14"/>
  <c r="D27" i="36"/>
  <c r="D27" i="38"/>
  <c r="O16" i="10"/>
  <c r="C7" i="10"/>
  <c r="U16" i="10"/>
  <c r="U36" i="10"/>
  <c r="C238" i="52"/>
  <c r="D236" i="52"/>
  <c r="H27" i="52"/>
  <c r="D27" i="41"/>
  <c r="C238" i="41"/>
  <c r="H27" i="41"/>
  <c r="G6" i="10"/>
  <c r="G16" i="10"/>
  <c r="C238" i="49"/>
  <c r="H27" i="39"/>
  <c r="K6" i="10"/>
  <c r="K16" i="10"/>
  <c r="H27" i="1"/>
  <c r="D6" i="10"/>
  <c r="T32" i="10"/>
  <c r="D27" i="39"/>
  <c r="C238" i="39"/>
  <c r="D235" i="39"/>
  <c r="G32" i="10"/>
  <c r="J32" i="10"/>
  <c r="K32" i="10"/>
  <c r="S32" i="10"/>
  <c r="S36" i="10"/>
  <c r="D27" i="50"/>
  <c r="O32" i="10"/>
  <c r="C240" i="53"/>
  <c r="C29" i="53"/>
  <c r="D234" i="53"/>
  <c r="D236" i="53"/>
  <c r="D231" i="53"/>
  <c r="D230" i="53"/>
  <c r="D233" i="53"/>
  <c r="D232" i="53"/>
  <c r="D235" i="53"/>
  <c r="D27" i="46"/>
  <c r="D235" i="44"/>
  <c r="D231" i="44"/>
  <c r="M32" i="10"/>
  <c r="Q32" i="10"/>
  <c r="D232" i="40"/>
  <c r="D236" i="40"/>
  <c r="D230" i="40"/>
  <c r="D233" i="40"/>
  <c r="D231" i="40"/>
  <c r="C240" i="40"/>
  <c r="C29" i="40"/>
  <c r="D235" i="40"/>
  <c r="D234" i="40"/>
  <c r="D27" i="48"/>
  <c r="D232" i="47"/>
  <c r="D234" i="47"/>
  <c r="D231" i="47"/>
  <c r="D235" i="47"/>
  <c r="C240" i="47"/>
  <c r="C29" i="47"/>
  <c r="D236" i="47"/>
  <c r="D233" i="47"/>
  <c r="D230" i="47"/>
  <c r="D231" i="54"/>
  <c r="D235" i="54"/>
  <c r="D230" i="54"/>
  <c r="D231" i="45"/>
  <c r="D234" i="54"/>
  <c r="D232" i="54"/>
  <c r="D236" i="54"/>
  <c r="D230" i="44"/>
  <c r="J36" i="10"/>
  <c r="D234" i="45"/>
  <c r="C240" i="54"/>
  <c r="C29" i="54"/>
  <c r="D232" i="44"/>
  <c r="E32" i="10"/>
  <c r="D233" i="44"/>
  <c r="D232" i="45"/>
  <c r="D230" i="39"/>
  <c r="D231" i="39"/>
  <c r="D234" i="44"/>
  <c r="C240" i="44"/>
  <c r="C29" i="44"/>
  <c r="I32" i="10"/>
  <c r="I36" i="10"/>
  <c r="H27" i="36"/>
  <c r="E6" i="10"/>
  <c r="E16" i="10"/>
  <c r="D27" i="43"/>
  <c r="I13" i="14"/>
  <c r="I14" i="14"/>
  <c r="F32" i="10"/>
  <c r="F36" i="10"/>
  <c r="H13" i="14"/>
  <c r="H14" i="14"/>
  <c r="D236" i="37"/>
  <c r="D235" i="37"/>
  <c r="D230" i="37"/>
  <c r="D231" i="37"/>
  <c r="D234" i="37"/>
  <c r="D233" i="37"/>
  <c r="D232" i="37"/>
  <c r="D27" i="1"/>
  <c r="D13" i="14"/>
  <c r="D14" i="14"/>
  <c r="D235" i="42"/>
  <c r="D230" i="42"/>
  <c r="D233" i="39"/>
  <c r="D230" i="45"/>
  <c r="D236" i="45"/>
  <c r="D234" i="39"/>
  <c r="C240" i="45"/>
  <c r="C29" i="45"/>
  <c r="D232" i="39"/>
  <c r="D235" i="45"/>
  <c r="C240" i="39"/>
  <c r="C29" i="39"/>
  <c r="D236" i="39"/>
  <c r="J13" i="14"/>
  <c r="J14" i="14"/>
  <c r="F13" i="14"/>
  <c r="F14" i="14"/>
  <c r="D232" i="42"/>
  <c r="D231" i="42"/>
  <c r="D235" i="52"/>
  <c r="C240" i="42"/>
  <c r="C29" i="42"/>
  <c r="D232" i="52"/>
  <c r="D233" i="42"/>
  <c r="C240" i="52"/>
  <c r="C29" i="52"/>
  <c r="D236" i="42"/>
  <c r="D234" i="42"/>
  <c r="D233" i="52"/>
  <c r="T36" i="10"/>
  <c r="C238" i="38"/>
  <c r="M13" i="14"/>
  <c r="M14" i="14"/>
  <c r="C238" i="36"/>
  <c r="E13" i="14"/>
  <c r="E14" i="14"/>
  <c r="C238" i="51"/>
  <c r="D235" i="51"/>
  <c r="D231" i="52"/>
  <c r="D234" i="52"/>
  <c r="G13" i="14"/>
  <c r="G14" i="14"/>
  <c r="D230" i="52"/>
  <c r="D232" i="41"/>
  <c r="D231" i="41"/>
  <c r="D233" i="41"/>
  <c r="D230" i="41"/>
  <c r="D234" i="41"/>
  <c r="D236" i="41"/>
  <c r="D235" i="41"/>
  <c r="K13" i="14"/>
  <c r="K14" i="14"/>
  <c r="C240" i="41"/>
  <c r="C29" i="41"/>
  <c r="K36" i="10"/>
  <c r="G36" i="10"/>
  <c r="D16" i="10"/>
  <c r="D235" i="49"/>
  <c r="D234" i="49"/>
  <c r="D233" i="49"/>
  <c r="C240" i="49"/>
  <c r="C29" i="49"/>
  <c r="D231" i="49"/>
  <c r="D230" i="49"/>
  <c r="D236" i="49"/>
  <c r="D232" i="49"/>
  <c r="D234" i="51"/>
  <c r="C238" i="50"/>
  <c r="S13" i="14"/>
  <c r="S14" i="14"/>
  <c r="Q13" i="14"/>
  <c r="Q14" i="14"/>
  <c r="C238" i="48"/>
  <c r="Q36" i="10"/>
  <c r="M36" i="10"/>
  <c r="O13" i="14"/>
  <c r="C238" i="46"/>
  <c r="O36" i="10"/>
  <c r="E36" i="10"/>
  <c r="D231" i="51"/>
  <c r="C240" i="51"/>
  <c r="C29" i="51"/>
  <c r="D230" i="51"/>
  <c r="C6" i="10"/>
  <c r="C16" i="10"/>
  <c r="K17" i="10"/>
  <c r="C238" i="43"/>
  <c r="C240" i="43"/>
  <c r="C29" i="43"/>
  <c r="C238" i="1"/>
  <c r="D231" i="1"/>
  <c r="D232" i="51"/>
  <c r="D236" i="51"/>
  <c r="D233" i="51"/>
  <c r="C240" i="36"/>
  <c r="C29" i="36"/>
  <c r="D232" i="36"/>
  <c r="D233" i="36"/>
  <c r="D231" i="36"/>
  <c r="D236" i="36"/>
  <c r="D234" i="36"/>
  <c r="D235" i="36"/>
  <c r="D230" i="36"/>
  <c r="C240" i="38"/>
  <c r="C29" i="38"/>
  <c r="D236" i="38"/>
  <c r="D232" i="38"/>
  <c r="D230" i="38"/>
  <c r="D234" i="38"/>
  <c r="D235" i="38"/>
  <c r="D231" i="38"/>
  <c r="D233" i="38"/>
  <c r="D231" i="50"/>
  <c r="C240" i="50"/>
  <c r="C29" i="50"/>
  <c r="D234" i="50"/>
  <c r="D232" i="50"/>
  <c r="D233" i="50"/>
  <c r="D235" i="50"/>
  <c r="D236" i="50"/>
  <c r="D230" i="50"/>
  <c r="O14" i="14"/>
  <c r="C13" i="14"/>
  <c r="C14" i="14"/>
  <c r="D232" i="46"/>
  <c r="D230" i="46"/>
  <c r="C240" i="46"/>
  <c r="C29" i="46"/>
  <c r="D233" i="46"/>
  <c r="D236" i="46"/>
  <c r="D235" i="46"/>
  <c r="D234" i="46"/>
  <c r="D231" i="46"/>
  <c r="D233" i="48"/>
  <c r="D235" i="48"/>
  <c r="D230" i="48"/>
  <c r="C240" i="48"/>
  <c r="C29" i="48"/>
  <c r="D236" i="48"/>
  <c r="D231" i="48"/>
  <c r="D234" i="48"/>
  <c r="D232" i="48"/>
  <c r="D236" i="1"/>
  <c r="D234" i="1"/>
  <c r="O17" i="10"/>
  <c r="F17" i="10"/>
  <c r="D17" i="10"/>
  <c r="G17" i="10"/>
  <c r="S17" i="10"/>
  <c r="H17" i="10"/>
  <c r="W17" i="10"/>
  <c r="C17" i="10"/>
  <c r="Q17" i="10"/>
  <c r="V17" i="10"/>
  <c r="N17" i="10"/>
  <c r="L17" i="10"/>
  <c r="J17" i="10"/>
  <c r="U17" i="10"/>
  <c r="R17" i="10"/>
  <c r="M17" i="10"/>
  <c r="T17" i="10"/>
  <c r="P17" i="10"/>
  <c r="E17" i="10"/>
  <c r="I17" i="10"/>
  <c r="D233" i="43"/>
  <c r="D232" i="43"/>
  <c r="D234" i="43"/>
  <c r="D236" i="43"/>
  <c r="D230" i="43"/>
  <c r="D235" i="43"/>
  <c r="D231" i="43"/>
  <c r="D232" i="1"/>
  <c r="C240" i="1"/>
  <c r="C29" i="1"/>
  <c r="D235" i="1"/>
  <c r="D230" i="1"/>
  <c r="D233" i="1"/>
  <c r="D36" i="10" l="1"/>
  <c r="C24" i="10"/>
  <c r="C32" i="10" s="1"/>
  <c r="G33" i="10" l="1"/>
  <c r="L33" i="10"/>
  <c r="K33" i="10"/>
  <c r="F33" i="10"/>
  <c r="J33" i="10"/>
  <c r="E33" i="10"/>
  <c r="R33" i="10"/>
  <c r="M33" i="10"/>
  <c r="Q33" i="10"/>
  <c r="I33" i="10"/>
  <c r="C33" i="10"/>
  <c r="T33" i="10"/>
  <c r="W33" i="10"/>
  <c r="U33" i="10"/>
  <c r="P33" i="10"/>
  <c r="N33" i="10"/>
  <c r="H33" i="10"/>
  <c r="V33" i="10"/>
  <c r="O33" i="10"/>
  <c r="C36" i="10"/>
  <c r="S33" i="10"/>
  <c r="D33" i="10"/>
</calcChain>
</file>

<file path=xl/sharedStrings.xml><?xml version="1.0" encoding="utf-8"?>
<sst xmlns="http://schemas.openxmlformats.org/spreadsheetml/2006/main" count="2028" uniqueCount="177">
  <si>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</si>
  <si>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</si>
  <si>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</si>
  <si>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</si>
  <si>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</si>
  <si>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</si>
  <si>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</si>
  <si>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</si>
  <si>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</si>
  <si>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</si>
  <si>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</si>
  <si>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</si>
  <si>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</si>
  <si>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</si>
  <si>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</si>
  <si>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</si>
  <si>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</si>
  <si>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</si>
  <si>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</si>
  <si>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</si>
  <si>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</si>
  <si>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</si>
  <si>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</si>
  <si>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</si>
  <si>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</si>
  <si>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</si>
  <si>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</si>
  <si>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</si>
  <si>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</si>
  <si>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</si>
  <si>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</si>
  <si>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</si>
  <si>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</si>
  <si>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</si>
  <si>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</si>
  <si>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</si>
  <si>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</si>
  <si>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</si>
  <si>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</si>
  <si>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</si>
  <si>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</si>
  <si>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</si>
  <si>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</si>
  <si>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</si>
  <si>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</si>
  <si>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</si>
  <si>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</si>
  <si>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</si>
  <si>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</si>
  <si>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</si>
  <si>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</si>
  <si>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</si>
  <si>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</si>
  <si>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</si>
  <si>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</si>
  <si>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</si>
  <si>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</si>
  <si>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</si>
  <si>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</si>
  <si>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</si>
  <si>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</si>
  <si>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</si>
  <si>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</si>
  <si>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</si>
  <si>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</si>
  <si>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</si>
  <si>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</si>
  <si>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</si>
  <si>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</si>
  <si>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</si>
  <si>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</si>
  <si>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</si>
  <si>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</si>
  <si>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</si>
  <si>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</si>
  <si>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</si>
  <si>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</si>
  <si>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</si>
  <si>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</si>
  <si>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</si>
  <si>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</si>
  <si>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</si>
  <si>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</si>
  <si>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</si>
  <si>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</si>
  <si>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</si>
  <si>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</si>
  <si>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</si>
  <si>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</si>
  <si>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</si>
  <si>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</si>
  <si>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</si>
  <si>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</si>
  <si>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</si>
  <si>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</si>
  <si>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</si>
  <si>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</si>
  <si>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</si>
  <si>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</si>
  <si>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</si>
  <si>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</si>
  <si>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</si>
  <si>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</si>
  <si>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</si>
  <si>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</si>
  <si>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</si>
  <si>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</si>
  <si>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</si>
  <si>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</si>
  <si>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</si>
  <si>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</si>
  <si>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</si>
  <si>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</si>
  <si>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</si>
  <si>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</si>
  <si>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</si>
  <si>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</si>
  <si>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</si>
  <si>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</si>
  <si>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</si>
  <si>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</si>
  <si>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</si>
  <si>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</si>
  <si>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</si>
  <si>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</si>
  <si>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</si>
  <si>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Loonkosten plus vast % (44,2% + 15%)</t>
  </si>
  <si>
    <t>Loonkosten plus vast % (44,2%)</t>
  </si>
  <si>
    <t>Forfait van 23% voor loonkosten en eigen arbeid</t>
  </si>
  <si>
    <t>Vast uurtarief eigen arbeid - € 50,-</t>
  </si>
  <si>
    <t>Vast uurtarief eigen arbeid - € 43,-</t>
  </si>
  <si>
    <t xml:space="preserve">Forfait van 40% voor overige kosten </t>
  </si>
  <si>
    <t>Loonkosten en eigen arbeid inclusief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</si>
  <si>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</si>
  <si>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</si>
  <si>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</si>
  <si>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</si>
  <si>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</si>
  <si>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</si>
  <si>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</si>
  <si>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</si>
  <si>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</si>
  <si>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</si>
  <si>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</si>
  <si>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</si>
  <si>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Uurtarief (incl. 15% overhead)</t>
  </si>
  <si>
    <t>Toelichting: Zie voor berekening tabblad 'Instructie'</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</si>
  <si>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</si>
  <si>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</si>
  <si>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</si>
  <si>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</si>
  <si>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</si>
  <si>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</si>
  <si>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</si>
  <si>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</si>
  <si>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</si>
  <si>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</si>
  <si>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</si>
  <si>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</si>
  <si>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</si>
  <si>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</si>
  <si>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</si>
  <si>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</si>
  <si>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</si>
  <si>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</si>
  <si>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</si>
  <si>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LET OP: DIT TABBLAD WORDT AUTOMATISCH GEVULD. JE HOEFT HIER NIETS IN TE VULLEN!</t>
  </si>
  <si>
    <t xml:space="preserve">Bijdragen in natura kunnen worden begroot in de vorm van onbetaalde arbeid van vrijwilligers. Als in de begroting kosten voor onbetaalde arbeid van vrijwilligers worden begroot, dan worden deze kosten berekend door het aantal aan het project bestede uren te vermenigvuldigen met een uurtarief van € 22,-. </t>
  </si>
  <si>
    <t>.</t>
  </si>
  <si>
    <t>Forfait 23% voor loonkosten en eigen arbeid</t>
  </si>
  <si>
    <t>Forfait van 40% voor overige kosten</t>
  </si>
  <si>
    <t>Met deze kostensoort worden de overige kosten van het project bepaald, door toepassing van een vaste opslag van 40%, over de begrote loonkosten plus vast percentage voor werkgeverslasten en kosten eigen arbeid.</t>
  </si>
  <si>
    <t>* de kosten voor de aankoop van onroerend goed zijn subsidiabel tot maximaal 25% van de totale subsidiabele kosten.</t>
  </si>
  <si>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</si>
  <si>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r>
      <rPr>
        <b/>
        <sz val="18"/>
        <rFont val="Trebuchet MS"/>
        <family val="2"/>
      </rPr>
      <t>Samenvatting kostenbegroting</t>
    </r>
    <r>
      <rPr>
        <b/>
        <sz val="14"/>
        <rFont val="Trebuchet MS"/>
        <family val="2"/>
      </rPr>
      <t xml:space="preserve">
</t>
    </r>
    <r>
      <rPr>
        <sz val="14"/>
        <rFont val="Trebuchet MS"/>
        <family val="2"/>
      </rPr>
      <t>(deze twee tabellen worden automatisch gevuld, je hoeft hier niets in te vullen!)</t>
    </r>
  </si>
  <si>
    <t>Met deze kostensoort worden de directe loonkosten, eigen arbeid en overheadkosten van het project bepaald door toepassing van een vaste opslag van 23% over de begrote overige directe kosten van het project.</t>
  </si>
  <si>
    <r>
      <t xml:space="preserve">Gebruik de aangegeven financieringscategorieën om de voorziene financiering van je kosten weer te geven. Voeg geen eigen categorieën toe.  
- Met 'gevraagde subsidie' wordt de subsidie bedoeld die je met dit project bij het programma aanvraagt. 
- Met 'eigen bijdrage' wordt de bijdrage bedoeld die je als projectdeelnemer uit eigen middelen financiert. Ben je een publiekrechtelijke organisatie? Vul dit bedrag dan in bij 'Eigen bijdrage publiek'. Ben je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xml:space="preserve">: de financiering kan in een openstelling gemaximeerd zijn op een percentage van de kosten of een absoluut bedrag. Dergelijke restricties zijn niet in het format verwerkt.
</t>
    </r>
    <r>
      <rPr>
        <b/>
        <sz val="10"/>
        <color theme="1" tint="0.249977111117893"/>
        <rFont val="Trebuchet MS"/>
        <family val="2"/>
      </rPr>
      <t xml:space="preserve">De financiering moet gelijk zijn aan de totale kosten. Denk ook aan de financiering voor de kosten van het forfait.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</si>
</sst>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
      <sz val="8"/>
      <color theme="1"/>
      <name val="Calibri"/>
      <family val="2"/>
      <scheme val="minor"/>
    </font>
    <font>
      <sz val="8"/>
      <color theme="1"/>
      <name val="Trebuchet MS"/>
      <family val="2"/>
    </font>
    <font>
      <sz val="10"/>
      <color theme="0" tint="-0.14999847407452621"/>
      <name val="Trebuchet MS"/>
      <family val="2"/>
    </font>
    <font>
      <sz val="12"/>
      <color theme="0" tint="-0.34998626667073579"/>
      <name val="Calibri"/>
      <family val="2"/>
      <scheme val="minor"/>
    </font>
    <font>
      <b/>
      <sz val="10"/>
      <color theme="1" tint="0.249977111117893"/>
      <name val="Trebuchet MS"/>
      <family val="2"/>
    </font>
    <font>
      <b/>
      <i/>
      <sz val="13"/>
      <color theme="1"/>
      <name val="Calibri"/>
      <family val="2"/>
      <scheme val="minor"/>
    </font>
    <font>
      <b/>
      <i/>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theme="9" tint="0.79998168889431442"/>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0" fontId="43" fillId="0" borderId="0" xfId="0" applyFont="1" applyAlignment="1">
      <alignment wrapText="1"/>
    </xf>
    <xf numFmtId="0" fontId="44" fillId="0" borderId="0" xfId="0" applyFont="1" applyAlignment="1">
      <alignment vertical="top"/>
    </xf>
    <xf numFmtId="0" fontId="45" fillId="14" borderId="11" xfId="0" applyFont="1" applyFill="1" applyBorder="1" applyProtection="1">
      <protection hidden="1"/>
    </xf>
    <xf numFmtId="44" fontId="45" fillId="14" borderId="11" xfId="0" applyNumberFormat="1" applyFont="1" applyFill="1" applyBorder="1" applyProtection="1">
      <protection hidden="1"/>
    </xf>
    <xf numFmtId="0" fontId="46" fillId="9" borderId="7" xfId="0" applyFont="1" applyFill="1" applyBorder="1" applyProtection="1">
      <protection hidden="1"/>
    </xf>
    <xf numFmtId="0" fontId="46" fillId="9" borderId="0" xfId="0" applyFont="1" applyFill="1"/>
    <xf numFmtId="44" fontId="46" fillId="9" borderId="8" xfId="0" applyNumberFormat="1" applyFont="1" applyFill="1" applyBorder="1" applyAlignment="1" applyProtection="1">
      <alignment vertical="center"/>
      <protection hidden="1"/>
    </xf>
    <xf numFmtId="0" fontId="48" fillId="12" borderId="17" xfId="0" applyFont="1" applyFill="1" applyBorder="1" applyAlignment="1">
      <alignment horizontal="right" vertical="top" wrapText="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49"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xf numFmtId="0" fontId="35" fillId="12" borderId="17" xfId="0" applyFont="1" applyFill="1" applyBorder="1" applyAlignment="1" applyProtection="1">
      <alignment horizontal="left" vertical="top" wrapText="1"/>
      <protection hidden="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38101</xdr:rowOff>
    </xdr:from>
    <xdr:to>
      <xdr:col>2</xdr:col>
      <xdr:colOff>10226040</xdr:colOff>
      <xdr:row>15</xdr:row>
      <xdr:rowOff>1575955</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78033"/>
          <a:ext cx="13346777" cy="363335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Introductie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Dit begrotingsformat ondersteunt je bij het aanvragen van subsidie. Het ingevulde format geeft voor jou en eventuele projectpartners inzicht in de kosten en financiering zoals je die voorstelt. Wij adviseren je dit format te gebruiken, omdat de ervaring leert dat dit het aantal vragen in de technische toets vermindert. Hiermee verkort de doorlooptijd van het aanvraagtraject. Het is van belang dat de gegevens uit deze begroting overeenkomen met de gegevens die je invult in het webportaal bij indiening van de aanvraag.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Op de tabbladen zijn toelichtingen aanwezig en kan je op basis van de kleurenlegenda zien welke velden je handmatig moet invoeren, welke velden je kunt vullen met een keuzelijst en welke velden automatisch worden berekend.</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S</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tappenplan voor invullen format</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1) Lees tabblad 'Instructie' door.</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2) Vul in tabblad 'Projectinformatie' de projectnaam en de werkpakketten in. Onder werkpakketten verstaan we de verschillende fases/onderdelen in je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zes projectpartners, lichtgroene tabbladen die je niet nodig hebt kan je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a:t>
          </a:r>
          <a:r>
            <a:rPr kumimoji="0" lang="nl-NL" sz="1050" b="1" i="0" u="sng"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Let op</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 scroll volledig door naar onderen, zodat je alle benodigde gegevens invult!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Je hoeft op deze tabbladen zelf niets in te vullen.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5) Check in het tabblad 'Totale financiering' of de financiering sluitend is (staat aangegeven).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srgbClr val="C00000"/>
              </a:solidFill>
              <a:effectLst/>
              <a:uLnTx/>
              <a:uFillTx/>
              <a:latin typeface="Trebuchet MS" panose="020B0603020202020204" pitchFamily="34" charset="0"/>
              <a:ea typeface="+mn-ea"/>
              <a:cs typeface="+mn-cs"/>
            </a:rPr>
            <a:t>Disclaimer</a:t>
          </a:r>
          <a:endParaRPr kumimoji="0" lang="nl-NL" sz="1050" b="0" i="0" u="none" strike="noStrike" kern="0" cap="none" spc="0" normalizeH="0" baseline="0" noProof="0">
            <a:ln>
              <a:noFill/>
            </a:ln>
            <a:solidFill>
              <a:srgbClr val="C00000"/>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srgbClr val="C00000"/>
              </a:solidFill>
              <a:effectLst/>
              <a:uLnTx/>
              <a:uFillTx/>
              <a:latin typeface="Trebuchet MS" panose="020B0603020202020204" pitchFamily="34" charset="0"/>
              <a:ea typeface="+mn-ea"/>
              <a:cs typeface="+mn-cs"/>
            </a:rPr>
            <a:t>Dit format is een hulpmiddel bij het opstellen van je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srgbClr val="FF0000"/>
            </a:solidFill>
            <a:effectLst/>
            <a:uLnTx/>
            <a:uFillTx/>
            <a:latin typeface="+mn-lt"/>
            <a:ea typeface="+mn-ea"/>
            <a:cs typeface="+mn-cs"/>
          </a:endParaRP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24</xdr:row>
      <xdr:rowOff>9525</xdr:rowOff>
    </xdr:from>
    <xdr:to>
      <xdr:col>3</xdr:col>
      <xdr:colOff>28575</xdr:colOff>
      <xdr:row>32</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Uitleg toevoegen rijen aan invoertabellen van de kostenbegroting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Op de partnertabbladen zijn per mogelijke kostensoort invoertabellen aanwezig, waarbij reeds ruimte is voor de invoer van diverse kostenregels. Mocht het aantal kostenregels voor een tabel niet voldoende zijn, dan kun je zelf rijen aan de tabel toevoegen. Volg voor het toevoegen van de rijen onderstaande uitleg nauwkeurig op, om te voorkomen dat het toevoegen van de rijen leidt tot doorrekenfouten!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1) Verwijder de beveiliging van het tabblad door in het lint te klikken op Controleren -&gt; Blad beveiliging opheffen -&gt; Ok.</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2) Selecteer een volledige rij in de tabel waar een rij moet worden ingevoegd (</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niet de eerste of laatste rij!</a:t>
          </a: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 en kopieer deze rij. Dit gaat het snelst door met de rechtermuisknop van de cursor op het betreffende rijnummer te klikken en dan 'Kopiëren' te selecteren.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3) Voeg de gekopieerde cellen in op dezelfde plek. Dit gaat het snelst door wederom met de rechtermuisknop van de cursor op hetzelfde rijnummer te klikken en vervolgens 'Gekopieerde cellen invoegen' te selecteren.</a:t>
          </a: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4) Herhaal de stappen 2 en 3 totdat je genoeg rijen hebt.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Nummer je werkpakketten en geef ze een naam. Onder werkpakketten verstaan we de verschillende fases/onderdelen in je project. Je kunt maximaal tien werkpakketten benoemen. Als je minder dan tien werkpakketten hebt, kun je de overige rijen leeg laten. Alle kosten in de begroting moeten binnen één van de werkpakketten onder te brengen zijn.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Let op</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we raden het af de nummering en benaming van de werkpakketten nog aan te passen nadat begonnen is met het invullen van de partnerbegrotingen i.v.m. kans op doorrekenfouten. </a:t>
          </a: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581025</xdr:colOff>
      <xdr:row>10</xdr:row>
      <xdr:rowOff>19050</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7000" y="638175"/>
          <a:ext cx="5638800" cy="8763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142873</xdr:colOff>
      <xdr:row>2</xdr:row>
      <xdr:rowOff>161925</xdr:rowOff>
    </xdr:from>
    <xdr:to>
      <xdr:col>10</xdr:col>
      <xdr:colOff>552450</xdr:colOff>
      <xdr:row>10</xdr:row>
      <xdr:rowOff>28575</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6998" y="600075"/>
          <a:ext cx="6219827" cy="8001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142874</xdr:colOff>
      <xdr:row>2</xdr:row>
      <xdr:rowOff>161925</xdr:rowOff>
    </xdr:from>
    <xdr:to>
      <xdr:col>10</xdr:col>
      <xdr:colOff>76199</xdr:colOff>
      <xdr:row>10</xdr:row>
      <xdr:rowOff>9525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6999" y="600075"/>
          <a:ext cx="5743575"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142874</xdr:colOff>
      <xdr:row>2</xdr:row>
      <xdr:rowOff>180974</xdr:rowOff>
    </xdr:from>
    <xdr:to>
      <xdr:col>9</xdr:col>
      <xdr:colOff>581025</xdr:colOff>
      <xdr:row>10</xdr:row>
      <xdr:rowOff>66675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6999" y="619124"/>
          <a:ext cx="5638801" cy="8191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142874</xdr:colOff>
      <xdr:row>2</xdr:row>
      <xdr:rowOff>180975</xdr:rowOff>
    </xdr:from>
    <xdr:to>
      <xdr:col>9</xdr:col>
      <xdr:colOff>342899</xdr:colOff>
      <xdr:row>10</xdr:row>
      <xdr:rowOff>57150</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6999" y="619125"/>
          <a:ext cx="5400675" cy="8096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2</xdr:row>
      <xdr:rowOff>171449</xdr:rowOff>
    </xdr:from>
    <xdr:to>
      <xdr:col>9</xdr:col>
      <xdr:colOff>390525</xdr:colOff>
      <xdr:row>10</xdr:row>
      <xdr:rowOff>57150</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609599"/>
          <a:ext cx="5448300" cy="8191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10:C20" totalsRowShown="0" headerRowDxfId="479" dataDxfId="477" headerRowBorderDxfId="478">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474"/>
    <tableColumn id="4" xr3:uid="{5DA6E923-448D-4E43-A486-E41B785A6EF7}" name="Optie 2K" dataDxfId="473"/>
    <tableColumn id="5" xr3:uid="{0D650C47-5802-4EA3-9315-AFB8853706B6}" name="Optie 3" dataDxfId="472"/>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471"/>
    <tableColumn id="3" xr3:uid="{C6694730-3D38-42A4-B7A1-DEDA706747BB}" name="Volgorde" dataDxfId="4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69" dataDxfId="468">
  <autoFilter ref="V1:V11" xr:uid="{9B650C28-2FAB-4CB2-90DC-5F057D50591B}"/>
  <tableColumns count="1">
    <tableColumn id="1" xr3:uid="{FB9C9853-A4F0-482F-B657-836999968AF4}" name="Nummer en naam werkpakket" dataDxfId="467">
      <calculatedColumnFormula>IF(AND(Projectinformatie!B11="",Projectinformatie!C11="")," ",CONCATENATE(Projectinformatie!B11," - ",Projectinformatie!C11))</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466">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46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E26"/>
  <sheetViews>
    <sheetView showGridLines="0" tabSelected="1" topLeftCell="A19" zoomScale="110" zoomScaleNormal="110" workbookViewId="0">
      <selection activeCell="B22" sqref="B22"/>
    </sheetView>
  </sheetViews>
  <sheetFormatPr defaultColWidth="8.85546875" defaultRowHeight="15" x14ac:dyDescent="0.25"/>
  <cols>
    <col min="1" max="1" width="3.140625" customWidth="1"/>
    <col min="2" max="2" width="46" customWidth="1"/>
    <col min="3" max="3" width="154.28515625" customWidth="1"/>
    <col min="5" max="5" width="8.85546875" customWidth="1"/>
  </cols>
  <sheetData>
    <row r="2" spans="2:2" ht="21" x14ac:dyDescent="0.35">
      <c r="B2" s="102" t="s">
        <v>125</v>
      </c>
    </row>
    <row r="3" spans="2:2" x14ac:dyDescent="0.25">
      <c r="B3" s="21" t="s">
        <v>124</v>
      </c>
    </row>
    <row r="16" spans="2:2" ht="139.5" customHeight="1" x14ac:dyDescent="0.25"/>
    <row r="17" spans="2:5" ht="16.5" thickBot="1" x14ac:dyDescent="0.35">
      <c r="B17" s="103" t="s">
        <v>23</v>
      </c>
      <c r="C17" s="103" t="s">
        <v>32</v>
      </c>
      <c r="D17" s="2"/>
    </row>
    <row r="18" spans="2:5" ht="15.75" thickTop="1" x14ac:dyDescent="0.25">
      <c r="B18" s="235" t="s">
        <v>132</v>
      </c>
      <c r="C18" s="235"/>
      <c r="D18" s="2"/>
    </row>
    <row r="19" spans="2:5" ht="30.75" thickBot="1" x14ac:dyDescent="0.3">
      <c r="B19" s="104" t="s">
        <v>169</v>
      </c>
      <c r="C19" s="105" t="s">
        <v>175</v>
      </c>
    </row>
    <row r="20" spans="2:5" ht="15.75" thickTop="1" x14ac:dyDescent="0.25">
      <c r="B20" s="235" t="s">
        <v>31</v>
      </c>
      <c r="C20" s="235"/>
    </row>
    <row r="21" spans="2:5" ht="30" x14ac:dyDescent="0.25">
      <c r="B21" s="104" t="s">
        <v>25</v>
      </c>
      <c r="C21" s="105" t="s">
        <v>167</v>
      </c>
    </row>
    <row r="22" spans="2:5" ht="31.5" customHeight="1" x14ac:dyDescent="0.25">
      <c r="B22" s="104" t="s">
        <v>26</v>
      </c>
      <c r="C22" s="106" t="s">
        <v>173</v>
      </c>
      <c r="E22" s="227"/>
    </row>
    <row r="23" spans="2:5" ht="32.1" hidden="1" customHeight="1" x14ac:dyDescent="0.25">
      <c r="B23" s="104" t="s">
        <v>170</v>
      </c>
      <c r="C23" s="105" t="s">
        <v>171</v>
      </c>
    </row>
    <row r="24" spans="2:5" ht="24" customHeight="1" x14ac:dyDescent="0.3">
      <c r="B24" s="1"/>
      <c r="C24" s="228" t="s">
        <v>172</v>
      </c>
    </row>
    <row r="25" spans="2:5" ht="15.75" x14ac:dyDescent="0.3">
      <c r="B25" s="1"/>
      <c r="C25" s="1"/>
    </row>
    <row r="26" spans="2:5" ht="15.75" x14ac:dyDescent="0.3">
      <c r="B26" s="1"/>
      <c r="C26" s="1"/>
    </row>
  </sheetData>
  <sheetProtection sheet="1" objects="1" scenarios="1"/>
  <mergeCells count="2">
    <mergeCell ref="B18:C18"/>
    <mergeCell ref="B20:C20"/>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B31" sqref="B31:H31"/>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151</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118"/>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4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43" priority="9" stopIfTrue="1">
      <formula>$A$16=0</formula>
    </cfRule>
  </conditionalFormatting>
  <conditionalFormatting sqref="B29:C29">
    <cfRule type="expression" dxfId="342" priority="24">
      <formula>LEFT($C$29,3)="Let"</formula>
    </cfRule>
  </conditionalFormatting>
  <conditionalFormatting sqref="B33:C33 B36:G52">
    <cfRule type="expression" dxfId="341" priority="19">
      <formula>$A$33="nvt"</formula>
    </cfRule>
  </conditionalFormatting>
  <conditionalFormatting sqref="B55:C55 B58:G74">
    <cfRule type="expression" dxfId="340" priority="20">
      <formula>$A$55="nvt"</formula>
    </cfRule>
  </conditionalFormatting>
  <conditionalFormatting sqref="B94:C94 B97:E108">
    <cfRule type="expression" dxfId="339" priority="17">
      <formula>$A$94="nvt"</formula>
    </cfRule>
  </conditionalFormatting>
  <conditionalFormatting sqref="B111:C111 B114:E125">
    <cfRule type="expression" dxfId="338" priority="5">
      <formula>$A$111="nvt"</formula>
    </cfRule>
  </conditionalFormatting>
  <conditionalFormatting sqref="B128:C128">
    <cfRule type="expression" dxfId="337" priority="16">
      <formula>$A$128="nvt"</formula>
    </cfRule>
  </conditionalFormatting>
  <conditionalFormatting sqref="B144:C144">
    <cfRule type="expression" dxfId="336" priority="15">
      <formula>$A$144="nvt"</formula>
    </cfRule>
  </conditionalFormatting>
  <conditionalFormatting sqref="B168:C168">
    <cfRule type="expression" dxfId="335" priority="14">
      <formula>$A$168="nvt"</formula>
    </cfRule>
  </conditionalFormatting>
  <conditionalFormatting sqref="B17:D26">
    <cfRule type="expression" dxfId="334" priority="22">
      <formula>$A17=0</formula>
    </cfRule>
  </conditionalFormatting>
  <conditionalFormatting sqref="B77:D77 B80:C91">
    <cfRule type="expression" dxfId="333" priority="18">
      <formula>$A$77="nvt"</formula>
    </cfRule>
  </conditionalFormatting>
  <conditionalFormatting sqref="B206:D206 B209:C220">
    <cfRule type="expression" dxfId="332" priority="12">
      <formula>$A$206="nvt"</formula>
    </cfRule>
  </conditionalFormatting>
  <conditionalFormatting sqref="B186:F203 B183:C183">
    <cfRule type="expression" dxfId="331" priority="13">
      <formula>$A$183="nvt"</formula>
    </cfRule>
  </conditionalFormatting>
  <conditionalFormatting sqref="B131:I141">
    <cfRule type="expression" dxfId="330" priority="10">
      <formula>$A$128="nvt"</formula>
    </cfRule>
  </conditionalFormatting>
  <conditionalFormatting sqref="B147:I165">
    <cfRule type="expression" dxfId="329" priority="8">
      <formula>$A$144="nvt"</formula>
    </cfRule>
  </conditionalFormatting>
  <conditionalFormatting sqref="B171:I180">
    <cfRule type="expression" dxfId="328" priority="23">
      <formula>$A$168="nvt"</formula>
    </cfRule>
  </conditionalFormatting>
  <conditionalFormatting sqref="C240">
    <cfRule type="cellIs" dxfId="327" priority="21" operator="notEqual">
      <formula>"JA"</formula>
    </cfRule>
  </conditionalFormatting>
  <conditionalFormatting sqref="D236">
    <cfRule type="expression" dxfId="326" priority="11">
      <formula>C240&lt;&gt;"JA"</formula>
    </cfRule>
  </conditionalFormatting>
  <conditionalFormatting sqref="G186:G203">
    <cfRule type="expression" dxfId="325" priority="4">
      <formula>$A$183="nvt"</formula>
    </cfRule>
  </conditionalFormatting>
  <conditionalFormatting sqref="H186:I202">
    <cfRule type="expression" dxfId="324" priority="2">
      <formula>$A$144="nvt"</formula>
    </cfRule>
  </conditionalFormatting>
  <conditionalFormatting sqref="H203:I203">
    <cfRule type="expression" dxfId="323" priority="3">
      <formula>$A$183="nvt"</formula>
    </cfRule>
  </conditionalFormatting>
  <conditionalFormatting sqref="I186:J202">
    <cfRule type="expression" dxfId="32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152</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153</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154</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155</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156</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157</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158</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159</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160</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8"/>
  <sheetViews>
    <sheetView workbookViewId="0">
      <selection activeCell="B10" sqref="B10:C20"/>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62</v>
      </c>
      <c r="C2" s="236"/>
      <c r="D2" s="236"/>
      <c r="E2" s="93"/>
      <c r="G2" s="41" t="s">
        <v>28</v>
      </c>
    </row>
    <row r="3" spans="2:7" x14ac:dyDescent="0.3">
      <c r="G3" s="55" t="s">
        <v>30</v>
      </c>
    </row>
    <row r="8" spans="2:7" ht="18" customHeight="1" x14ac:dyDescent="0.3"/>
    <row r="10" spans="2:7" ht="17.25" thickBot="1" x14ac:dyDescent="0.35">
      <c r="B10" s="184" t="s">
        <v>80</v>
      </c>
      <c r="C10" s="184" t="s">
        <v>90</v>
      </c>
    </row>
    <row r="11" spans="2:7" ht="17.25" thickTop="1" x14ac:dyDescent="0.3">
      <c r="B11" s="178"/>
      <c r="C11" s="179"/>
    </row>
    <row r="12" spans="2:7" ht="16.5" x14ac:dyDescent="0.3">
      <c r="B12" s="180"/>
      <c r="C12" s="179"/>
    </row>
    <row r="13" spans="2:7" ht="16.5" x14ac:dyDescent="0.3">
      <c r="B13" s="180"/>
      <c r="C13" s="179"/>
    </row>
    <row r="14" spans="2:7" ht="16.5" x14ac:dyDescent="0.3">
      <c r="B14" s="180"/>
      <c r="C14" s="181"/>
    </row>
    <row r="15" spans="2:7" ht="16.5" x14ac:dyDescent="0.3">
      <c r="B15" s="180"/>
      <c r="C15" s="181"/>
    </row>
    <row r="16" spans="2:7" ht="16.5" x14ac:dyDescent="0.3">
      <c r="B16" s="180"/>
      <c r="C16" s="181"/>
    </row>
    <row r="17" spans="2:6" ht="16.5" x14ac:dyDescent="0.3">
      <c r="B17" s="180"/>
      <c r="C17" s="181"/>
    </row>
    <row r="18" spans="2:6" ht="16.5" x14ac:dyDescent="0.3">
      <c r="B18" s="180"/>
      <c r="C18" s="181"/>
    </row>
    <row r="19" spans="2:6" ht="16.5" x14ac:dyDescent="0.3">
      <c r="B19" s="180"/>
      <c r="C19" s="181"/>
    </row>
    <row r="20" spans="2:6" ht="16.5" x14ac:dyDescent="0.3">
      <c r="B20" s="182"/>
      <c r="C20" s="183"/>
    </row>
    <row r="21" spans="2:6" hidden="1" x14ac:dyDescent="0.3"/>
    <row r="22" spans="2:6" ht="16.5" hidden="1" x14ac:dyDescent="0.3">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37" t="s">
        <v>135</v>
      </c>
      <c r="C24" s="238"/>
      <c r="D24" s="238"/>
      <c r="E24" s="238"/>
      <c r="F24" s="213"/>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7" spans="10:10" hidden="1" x14ac:dyDescent="0.3"/>
    <row r="38" spans="10:10" x14ac:dyDescent="0.3">
      <c r="J38" s="204"/>
    </row>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161</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162</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163</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164</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165</v>
      </c>
      <c r="C2" s="240"/>
      <c r="D2" s="240"/>
      <c r="E2" s="240"/>
      <c r="I2" s="41" t="s">
        <v>28</v>
      </c>
    </row>
    <row r="3" spans="1:9" x14ac:dyDescent="0.3">
      <c r="B3" s="22"/>
      <c r="C3" s="23"/>
      <c r="D3" s="23"/>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50</v>
      </c>
      <c r="E1" t="s">
        <v>70</v>
      </c>
      <c r="G1" t="s">
        <v>47</v>
      </c>
      <c r="H1" t="s">
        <v>32</v>
      </c>
      <c r="I1" t="s">
        <v>82</v>
      </c>
      <c r="K1" t="s">
        <v>72</v>
      </c>
      <c r="L1" t="s">
        <v>74</v>
      </c>
      <c r="M1" t="s">
        <v>73</v>
      </c>
      <c r="N1" t="s">
        <v>75</v>
      </c>
      <c r="O1" t="s">
        <v>76</v>
      </c>
      <c r="P1" t="s">
        <v>77</v>
      </c>
      <c r="R1" t="s">
        <v>65</v>
      </c>
      <c r="S1" t="s">
        <v>71</v>
      </c>
      <c r="T1" t="s">
        <v>78</v>
      </c>
      <c r="V1" t="s">
        <v>59</v>
      </c>
    </row>
    <row r="2" spans="1:22" ht="15.75" x14ac:dyDescent="0.3">
      <c r="A2" t="s">
        <v>104</v>
      </c>
      <c r="C2" t="s">
        <v>51</v>
      </c>
      <c r="E2" t="s">
        <v>98</v>
      </c>
      <c r="G2" s="221" t="s">
        <v>126</v>
      </c>
      <c r="H2" t="s">
        <v>146</v>
      </c>
      <c r="I2">
        <v>1</v>
      </c>
      <c r="K2" s="153" t="str">
        <f>Alle_Kostensoorten[[#This Row],[Kostensoorten]]</f>
        <v>Loonkosten plus vast % (44,2% + 15%)</v>
      </c>
      <c r="L2" s="153" t="str">
        <f>Alle_Kostensoorten[[#This Row],[Kostensoorten]]</f>
        <v>Loonkosten plus vast % (44,2% + 15%)</v>
      </c>
      <c r="M2" s="1"/>
      <c r="N2" s="1"/>
      <c r="O2" s="1"/>
      <c r="P2" s="1"/>
      <c r="R2" t="s">
        <v>133</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72</v>
      </c>
      <c r="V2" s="156" t="str">
        <f>IF(AND(Projectinformatie!B11="",Projectinformatie!C11="")," ",CONCATENATE(Projectinformatie!B11," - ",Projectinformatie!C11))</f>
        <v xml:space="preserve"> </v>
      </c>
    </row>
    <row r="3" spans="1:22" ht="15.75" x14ac:dyDescent="0.3">
      <c r="A3" t="s">
        <v>105</v>
      </c>
      <c r="C3" t="s">
        <v>46</v>
      </c>
      <c r="E3" t="s">
        <v>99</v>
      </c>
      <c r="G3" s="221" t="s">
        <v>127</v>
      </c>
      <c r="H3" t="s">
        <v>146</v>
      </c>
      <c r="I3">
        <v>2</v>
      </c>
      <c r="K3" s="153"/>
      <c r="L3" s="153"/>
      <c r="M3" s="153" t="str">
        <f>Alle_Kostensoorten[[#This Row],[Kostensoorten]]</f>
        <v>Loonkosten plus vast % (44,2%)</v>
      </c>
      <c r="N3" s="153" t="str">
        <f>Alle_Kostensoorten[[#This Row],[Kostensoorten]]</f>
        <v>Loonkosten plus vast % (44,2%)</v>
      </c>
      <c r="O3" s="1"/>
      <c r="P3" s="1"/>
      <c r="R3" t="s">
        <v>134</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73</v>
      </c>
      <c r="V3" s="156" t="str">
        <f>IF(AND(Projectinformatie!B12="",Projectinformatie!C12="")," ",CONCATENATE(Projectinformatie!B12," - ",Projectinformatie!C12))</f>
        <v xml:space="preserve"> </v>
      </c>
    </row>
    <row r="4" spans="1:22" ht="15.75" x14ac:dyDescent="0.3">
      <c r="A4" t="s">
        <v>106</v>
      </c>
      <c r="C4" t="s">
        <v>52</v>
      </c>
      <c r="E4" t="s">
        <v>100</v>
      </c>
      <c r="G4" s="221" t="s">
        <v>128</v>
      </c>
      <c r="H4" t="s">
        <v>142</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135</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76</v>
      </c>
      <c r="V4" s="156" t="str">
        <f>IF(AND(Projectinformatie!B13="",Projectinformatie!C13="")," ",CONCATENATE(Projectinformatie!B13," - ",Projectinformatie!C13))</f>
        <v xml:space="preserve"> </v>
      </c>
    </row>
    <row r="5" spans="1:22" x14ac:dyDescent="0.25">
      <c r="A5" t="s">
        <v>64</v>
      </c>
      <c r="C5" t="s">
        <v>53</v>
      </c>
      <c r="E5" t="s">
        <v>97</v>
      </c>
      <c r="G5" t="s">
        <v>136</v>
      </c>
      <c r="H5" t="s">
        <v>146</v>
      </c>
      <c r="I5">
        <v>4</v>
      </c>
      <c r="K5" s="155" t="str">
        <f>Alle_Kostensoorten[[#This Row],[Kostensoorten]]</f>
        <v>Vast uurtarief eigen arbeid - € 50</v>
      </c>
      <c r="L5" s="155" t="str">
        <f>Alle_Kostensoorten[[#This Row],[Kostensoorten]]</f>
        <v>Vast uurtarief eigen arbeid - € 50</v>
      </c>
      <c r="M5" s="155"/>
      <c r="N5" s="155"/>
      <c r="V5" s="156" t="str">
        <f>IF(AND(Projectinformatie!B14="",Projectinformatie!C14="")," ",CONCATENATE(Projectinformatie!B14," - ",Projectinformatie!C14))</f>
        <v xml:space="preserve"> </v>
      </c>
    </row>
    <row r="6" spans="1:22" x14ac:dyDescent="0.25">
      <c r="A6" t="s">
        <v>107</v>
      </c>
      <c r="C6" t="s">
        <v>122</v>
      </c>
      <c r="G6" t="s">
        <v>137</v>
      </c>
      <c r="H6" t="s">
        <v>146</v>
      </c>
      <c r="I6">
        <v>5</v>
      </c>
      <c r="K6" s="155"/>
      <c r="L6" s="155"/>
      <c r="M6" s="155" t="str">
        <f>Alle_Kostensoorten[[#This Row],[Kostensoorten]]</f>
        <v>Vast uurtarief eigen arbeid - € 43</v>
      </c>
      <c r="N6" s="155" t="str">
        <f>Alle_Kostensoorten[[#This Row],[Kostensoorten]]</f>
        <v>Vast uurtarief eigen arbeid - € 43</v>
      </c>
      <c r="V6" s="156" t="str">
        <f>IF(AND(Projectinformatie!B15="",Projectinformatie!C15="")," ",CONCATENATE(Projectinformatie!B15," - ",Projectinformatie!C15))</f>
        <v xml:space="preserve"> </v>
      </c>
    </row>
    <row r="7" spans="1:22" x14ac:dyDescent="0.25">
      <c r="A7" t="s">
        <v>108</v>
      </c>
      <c r="G7" t="s">
        <v>24</v>
      </c>
      <c r="H7" t="s">
        <v>83</v>
      </c>
      <c r="I7">
        <v>6</v>
      </c>
      <c r="K7" s="155"/>
      <c r="L7" s="155" t="str">
        <f>Alle_Kostensoorten[[#This Row],[Kostensoorten]]</f>
        <v>IKS voor kennisinstellingen</v>
      </c>
      <c r="M7" s="155"/>
      <c r="N7" s="155" t="str">
        <f>Alle_Kostensoorten[[#This Row],[Kostensoorten]]</f>
        <v>IKS voor kennisinstellingen</v>
      </c>
      <c r="V7" s="156" t="str">
        <f>IF(AND(Projectinformatie!B16="",Projectinformatie!C16="")," ",CONCATENATE(Projectinformatie!B16," - ",Projectinformatie!C16))</f>
        <v xml:space="preserve"> </v>
      </c>
    </row>
    <row r="8" spans="1:22" x14ac:dyDescent="0.25">
      <c r="A8" t="s">
        <v>109</v>
      </c>
      <c r="G8" t="s">
        <v>25</v>
      </c>
      <c r="H8" t="s">
        <v>146</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IF(AND(Projectinformatie!B17="",Projectinformatie!C17="")," ",CONCATENATE(Projectinformatie!B17," - ",Projectinformatie!C17))</f>
        <v xml:space="preserve"> </v>
      </c>
    </row>
    <row r="9" spans="1:22" x14ac:dyDescent="0.25">
      <c r="A9" t="s">
        <v>116</v>
      </c>
      <c r="G9" t="s">
        <v>22</v>
      </c>
      <c r="H9" t="s">
        <v>146</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IF(AND(Projectinformatie!B18="",Projectinformatie!C18="")," ",CONCATENATE(Projectinformatie!B18," - ",Projectinformatie!C18))</f>
        <v xml:space="preserve"> </v>
      </c>
    </row>
    <row r="10" spans="1:22" x14ac:dyDescent="0.25">
      <c r="A10" t="s">
        <v>49</v>
      </c>
      <c r="G10" t="s">
        <v>31</v>
      </c>
      <c r="H10" t="s">
        <v>146</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IF(AND(Projectinformatie!B19="",Projectinformatie!C19="")," ",CONCATENATE(Projectinformatie!B19," - ",Projectinformatie!C19))</f>
        <v xml:space="preserve"> </v>
      </c>
    </row>
    <row r="11" spans="1:22" x14ac:dyDescent="0.25">
      <c r="A11" t="s">
        <v>110</v>
      </c>
      <c r="G11" s="221" t="s">
        <v>143</v>
      </c>
      <c r="H11" t="s">
        <v>144</v>
      </c>
      <c r="I11">
        <v>10</v>
      </c>
      <c r="M11" s="155" t="str">
        <f>Alle_Kostensoorten[[#This Row],[Kostensoorten]]</f>
        <v>Forfait 40% voor overige kosten</v>
      </c>
      <c r="N11" s="155" t="str">
        <f>Alle_Kostensoorten[[#This Row],[Kostensoorten]]</f>
        <v>Forfait 40% voor overige kosten</v>
      </c>
      <c r="O11" s="155"/>
      <c r="P11" s="155"/>
      <c r="V11" s="156" t="str">
        <f>IF(AND(Projectinformatie!B20="",Projectinformatie!C20="")," ",CONCATENATE(Projectinformatie!B20," - ",Projectinformatie!C20))</f>
        <v xml:space="preserve"> </v>
      </c>
    </row>
    <row r="12" spans="1:22" x14ac:dyDescent="0.25">
      <c r="A12" t="s">
        <v>111</v>
      </c>
      <c r="G12" t="s">
        <v>60</v>
      </c>
      <c r="H12" t="s">
        <v>92</v>
      </c>
      <c r="I12">
        <v>11</v>
      </c>
    </row>
    <row r="13" spans="1:22" x14ac:dyDescent="0.25">
      <c r="A13" t="s">
        <v>112</v>
      </c>
    </row>
    <row r="14" spans="1:22" x14ac:dyDescent="0.25">
      <c r="A14" t="s">
        <v>117</v>
      </c>
    </row>
    <row r="15" spans="1:22" x14ac:dyDescent="0.25">
      <c r="A15" t="s">
        <v>48</v>
      </c>
    </row>
    <row r="16" spans="1:22" x14ac:dyDescent="0.25">
      <c r="A16" t="s">
        <v>113</v>
      </c>
    </row>
    <row r="17" spans="1:1" x14ac:dyDescent="0.25">
      <c r="A17" t="s">
        <v>63</v>
      </c>
    </row>
    <row r="18" spans="1:1" x14ac:dyDescent="0.25">
      <c r="A18" t="s">
        <v>118</v>
      </c>
    </row>
    <row r="19" spans="1:1" x14ac:dyDescent="0.25">
      <c r="A19" s="152" t="s">
        <v>120</v>
      </c>
    </row>
    <row r="20" spans="1:1" x14ac:dyDescent="0.25">
      <c r="A20" t="s">
        <v>119</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workbookViewId="0">
      <selection activeCell="D24" sqref="D24"/>
    </sheetView>
  </sheetViews>
  <sheetFormatPr defaultColWidth="9.140625" defaultRowHeight="15" x14ac:dyDescent="0.25"/>
  <cols>
    <col min="1" max="1" width="2.7109375" style="5" customWidth="1"/>
    <col min="2" max="2" width="45.28515625" customWidth="1"/>
    <col min="3" max="4" width="17.85546875" customWidth="1"/>
    <col min="5" max="9" width="18.140625" customWidth="1"/>
    <col min="10" max="18" width="18.140625" hidden="1" customWidth="1"/>
    <col min="19" max="23" width="17.28515625" hidden="1" customWidth="1"/>
  </cols>
  <sheetData>
    <row r="2" spans="2:25" ht="21.75" customHeight="1" thickBot="1" x14ac:dyDescent="0.4">
      <c r="B2" s="42" t="s">
        <v>33</v>
      </c>
      <c r="C2" s="3"/>
      <c r="D2" s="239" t="s">
        <v>166</v>
      </c>
      <c r="E2" s="239"/>
      <c r="F2" s="239"/>
      <c r="G2" s="239"/>
      <c r="H2" s="239"/>
    </row>
    <row r="3" spans="2:25" ht="15.75" thickTop="1" x14ac:dyDescent="0.25"/>
    <row r="4" spans="2:25" ht="16.5" thickBot="1" x14ac:dyDescent="0.35">
      <c r="B4" s="209"/>
      <c r="C4" s="209" t="s">
        <v>43</v>
      </c>
      <c r="D4" s="151" t="s">
        <v>27</v>
      </c>
      <c r="E4" s="151" t="s">
        <v>20</v>
      </c>
      <c r="F4" s="151" t="s">
        <v>19</v>
      </c>
      <c r="G4" s="151" t="s">
        <v>18</v>
      </c>
      <c r="H4" s="151" t="s">
        <v>17</v>
      </c>
      <c r="I4" s="151" t="s">
        <v>16</v>
      </c>
      <c r="J4" s="151" t="s">
        <v>15</v>
      </c>
      <c r="K4" s="151" t="s">
        <v>14</v>
      </c>
      <c r="L4" s="151" t="s">
        <v>13</v>
      </c>
      <c r="M4" s="151" t="s">
        <v>12</v>
      </c>
      <c r="N4" s="151" t="s">
        <v>11</v>
      </c>
      <c r="O4" s="151" t="s">
        <v>10</v>
      </c>
      <c r="P4" s="151" t="s">
        <v>9</v>
      </c>
      <c r="Q4" s="151" t="s">
        <v>8</v>
      </c>
      <c r="R4" s="151" t="s">
        <v>7</v>
      </c>
      <c r="S4" s="151" t="s">
        <v>54</v>
      </c>
      <c r="T4" s="151" t="s">
        <v>55</v>
      </c>
      <c r="U4" s="151" t="s">
        <v>56</v>
      </c>
      <c r="V4" s="151" t="s">
        <v>57</v>
      </c>
      <c r="W4" s="151" t="s">
        <v>58</v>
      </c>
      <c r="X4" s="155"/>
      <c r="Y4" s="155"/>
    </row>
    <row r="5" spans="2:25" ht="17.25" thickTop="1" thickBot="1" x14ac:dyDescent="0.35">
      <c r="B5" s="209" t="s">
        <v>2</v>
      </c>
      <c r="C5" s="209"/>
      <c r="D5" s="151"/>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25" ht="16.5" thickTop="1" x14ac:dyDescent="0.3">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25" ht="15.75" x14ac:dyDescent="0.3">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25" ht="15.75" x14ac:dyDescent="0.3">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25" ht="15.75" x14ac:dyDescent="0.3">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25" ht="15.75" x14ac:dyDescent="0.3">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25" ht="15.75" x14ac:dyDescent="0.3">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25" ht="15.75" x14ac:dyDescent="0.3">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25" ht="15.75" x14ac:dyDescent="0.3">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25" ht="15.75" x14ac:dyDescent="0.3">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25" ht="16.5" thickBot="1" x14ac:dyDescent="0.35">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25" ht="17.25" thickTop="1" thickBot="1" x14ac:dyDescent="0.35">
      <c r="B16" s="209" t="s">
        <v>1</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x14ac:dyDescent="0.3">
      <c r="A17" s="25"/>
      <c r="B17" s="210" t="s">
        <v>34</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x14ac:dyDescent="0.2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x14ac:dyDescent="0.25">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x14ac:dyDescent="0.35">
      <c r="B20" s="209"/>
      <c r="C20" s="209" t="s">
        <v>43</v>
      </c>
      <c r="D20" s="151" t="s">
        <v>27</v>
      </c>
      <c r="E20" s="151" t="s">
        <v>20</v>
      </c>
      <c r="F20" s="151" t="s">
        <v>19</v>
      </c>
      <c r="G20" s="151" t="s">
        <v>18</v>
      </c>
      <c r="H20" s="151" t="s">
        <v>17</v>
      </c>
      <c r="I20" s="151" t="s">
        <v>16</v>
      </c>
      <c r="J20" s="151" t="s">
        <v>15</v>
      </c>
      <c r="K20" s="151" t="s">
        <v>14</v>
      </c>
      <c r="L20" s="151" t="s">
        <v>13</v>
      </c>
      <c r="M20" s="151" t="s">
        <v>12</v>
      </c>
      <c r="N20" s="151" t="s">
        <v>11</v>
      </c>
      <c r="O20" s="151" t="s">
        <v>10</v>
      </c>
      <c r="P20" s="151" t="s">
        <v>9</v>
      </c>
      <c r="Q20" s="151" t="s">
        <v>8</v>
      </c>
      <c r="R20" s="151" t="s">
        <v>7</v>
      </c>
      <c r="S20" s="151" t="s">
        <v>54</v>
      </c>
      <c r="T20" s="151" t="s">
        <v>55</v>
      </c>
      <c r="U20" s="151" t="s">
        <v>56</v>
      </c>
      <c r="V20" s="151" t="s">
        <v>57</v>
      </c>
      <c r="W20" s="151" t="s">
        <v>58</v>
      </c>
      <c r="X20" s="155"/>
      <c r="Y20" s="155"/>
    </row>
    <row r="21" spans="1:25" ht="17.25" thickTop="1" thickBot="1" x14ac:dyDescent="0.35">
      <c r="B21" s="209" t="s">
        <v>23</v>
      </c>
      <c r="C21" s="209"/>
      <c r="D21" s="151"/>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x14ac:dyDescent="0.3">
      <c r="A22" s="119">
        <f>IF(Projectinformatie!$B$24="",1,IFERROR(HLOOKUP(VLOOKUP(Projectinformatie!$B$24,Keuzeopties[#All],3,FALSE),Keuze_Kostensoort[#All],2,FALSE),0))</f>
        <v>0</v>
      </c>
      <c r="B22" s="139" t="s">
        <v>126</v>
      </c>
      <c r="C22" s="140" t="str">
        <f>IF($A22=0,"",SUM(D22:W22))</f>
        <v/>
      </c>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x14ac:dyDescent="0.3">
      <c r="A23" s="119">
        <f>IF(Projectinformatie!$B$24="",1,IFERROR(HLOOKUP(VLOOKUP(Projectinformatie!$B$24,Keuzeopties[#All],3,FALSE),Keuze_Kostensoort[#All],3,FALSE),0))</f>
        <v>0</v>
      </c>
      <c r="B23" s="142" t="s">
        <v>127</v>
      </c>
      <c r="C23" s="140" t="str">
        <f t="shared" ref="C23:C31" si="4">IF($A23=0,"",SUM(D23:W23))</f>
        <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x14ac:dyDescent="0.3">
      <c r="A24" s="119" t="str">
        <f>IF(Projectinformatie!$B$24="",1,IFERROR(HLOOKUP(VLOOKUP(Projectinformatie!$B$24,Keuzeopties[#All],3,FALSE),Keuze_Kostensoort[#All],4,FALSE),0))</f>
        <v>Forfait van 23% voor loonkosten en eigen arbeid</v>
      </c>
      <c r="B24" s="142" t="s">
        <v>128</v>
      </c>
      <c r="C24" s="140">
        <f>IF($A24=0,"",SUM(D24:W24))</f>
        <v>0</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x14ac:dyDescent="0.3">
      <c r="A25" s="119">
        <f>IF(Projectinformatie!$B$24="",1,IFERROR(HLOOKUP(VLOOKUP(Projectinformatie!$B$24,Keuzeopties[#All],3,FALSE),Keuze_Kostensoort[#All],5,FALSE),0))</f>
        <v>0</v>
      </c>
      <c r="B25" s="142" t="s">
        <v>129</v>
      </c>
      <c r="C25" s="140" t="str">
        <f t="shared" si="4"/>
        <v/>
      </c>
      <c r="D25" s="141">
        <f>SUM(Penvoerder!$E$98:$E$107)</f>
        <v>0</v>
      </c>
      <c r="E25" s="141">
        <f>SUM('PP2'!$E$98:$E$107)</f>
        <v>0</v>
      </c>
      <c r="F25" s="141">
        <f>SUM('PP3'!$E$98:$E$107)</f>
        <v>0</v>
      </c>
      <c r="G25" s="141">
        <f>SUM('PP4'!$E$98:$E$107)</f>
        <v>0</v>
      </c>
      <c r="H25" s="141">
        <f>SUM('PP5'!$E$98:$E$107)</f>
        <v>0</v>
      </c>
      <c r="I25" s="141">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x14ac:dyDescent="0.3">
      <c r="A26" s="119">
        <f>IF(Projectinformatie!$B$24="",1,IFERROR(HLOOKUP(VLOOKUP(Projectinformatie!$B$24,Keuzeopties[#All],3,FALSE),Keuze_Kostensoort[#All],6,FALSE),0))</f>
        <v>0</v>
      </c>
      <c r="B26" s="142" t="s">
        <v>130</v>
      </c>
      <c r="C26" s="140" t="str">
        <f t="shared" si="4"/>
        <v/>
      </c>
      <c r="D26" s="141">
        <f>SUM(Penvoerder!$E$115:$E$124)</f>
        <v>0</v>
      </c>
      <c r="E26" s="141">
        <f>SUM('PP2'!$E$115:$E$124)</f>
        <v>0</v>
      </c>
      <c r="F26" s="141">
        <f>SUM('PP3'!$E$115:$E$124)</f>
        <v>0</v>
      </c>
      <c r="G26" s="141">
        <f>SUM('PP4'!$E$115:$E$124)</f>
        <v>0</v>
      </c>
      <c r="H26" s="141">
        <f>SUM('PP5'!$E$115:$E$124)</f>
        <v>0</v>
      </c>
      <c r="I26" s="141">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x14ac:dyDescent="0.3">
      <c r="A27" s="119">
        <f>IF(Projectinformatie!$B$24="",1,IF(SUM(D19:W19)&gt;0,1,0))</f>
        <v>0</v>
      </c>
      <c r="B27" s="142" t="s">
        <v>24</v>
      </c>
      <c r="C27" s="140" t="str">
        <f t="shared" si="4"/>
        <v/>
      </c>
      <c r="D27" s="141">
        <f>SUM(Penvoerder!$E$132:$E$140)</f>
        <v>0</v>
      </c>
      <c r="E27" s="141">
        <f>SUM('PP2'!$E$132:$E$140)</f>
        <v>0</v>
      </c>
      <c r="F27" s="141">
        <f>SUM('PP3'!$E$132:$E$140)</f>
        <v>0</v>
      </c>
      <c r="G27" s="141">
        <f>SUM('PP4'!$E$132:$E$140)</f>
        <v>0</v>
      </c>
      <c r="H27" s="141">
        <f>SUM('PP5'!$E$132:$E$140)</f>
        <v>0</v>
      </c>
      <c r="I27" s="141">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x14ac:dyDescent="0.3">
      <c r="A28" s="119" t="str">
        <f>IF(Projectinformatie!$B$24="",1,IFERROR(HLOOKUP(VLOOKUP(Projectinformatie!$B$24,Keuzeopties[#All],3,FALSE),Keuze_Kostensoort[#All],8,FALSE),0))</f>
        <v>Bijdragen in natura</v>
      </c>
      <c r="B28" s="142" t="s">
        <v>25</v>
      </c>
      <c r="C28" s="140">
        <f t="shared" si="4"/>
        <v>0</v>
      </c>
      <c r="D28" s="141">
        <f>SUM(Penvoerder!$E$148:$E$164)</f>
        <v>0</v>
      </c>
      <c r="E28" s="141">
        <f>SUM('PP2'!$E$148:$E$164)</f>
        <v>0</v>
      </c>
      <c r="F28" s="141">
        <f>SUM('PP3'!$E$148:$E$164)</f>
        <v>0</v>
      </c>
      <c r="G28" s="141">
        <f>SUM('PP4'!$E$148:$E$164)</f>
        <v>0</v>
      </c>
      <c r="H28" s="141">
        <f>SUM('PP5'!$E$148:$E$164)</f>
        <v>0</v>
      </c>
      <c r="I28" s="141">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x14ac:dyDescent="0.3">
      <c r="A29" s="119" t="str">
        <f>IF(Projectinformatie!$B$24="",1,IFERROR(HLOOKUP(VLOOKUP(Projectinformatie!$B$24,Keuzeopties[#All],3,FALSE),Keuze_Kostensoort[#All],9,FALSE),0))</f>
        <v>Afschrijvingskosten</v>
      </c>
      <c r="B29" s="229" t="s">
        <v>22</v>
      </c>
      <c r="C29" s="140"/>
      <c r="D29" s="230">
        <f>SUM(Penvoerder!$I$172:$I$179)</f>
        <v>0</v>
      </c>
      <c r="E29" s="230">
        <f>SUM('PP2'!$I$172:$I$179)</f>
        <v>0</v>
      </c>
      <c r="F29" s="230">
        <f>SUM('PP3'!$I$172:$I$179)</f>
        <v>0</v>
      </c>
      <c r="G29" s="230">
        <f>SUM('PP4'!$I$172:$I$179)</f>
        <v>0</v>
      </c>
      <c r="H29" s="230">
        <f>SUM('PP5'!$I$172:$I$179)</f>
        <v>0</v>
      </c>
      <c r="I29" s="230">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x14ac:dyDescent="0.3">
      <c r="A30" s="119" t="str">
        <f>IF(Projectinformatie!$B$24="",1,IFERROR(HLOOKUP(VLOOKUP(Projectinformatie!$B$24,Keuzeopties[#All],3,FALSE),Keuze_Kostensoort[#All],10,FALSE),0))</f>
        <v>Overige kosten</v>
      </c>
      <c r="B30" s="142" t="s">
        <v>26</v>
      </c>
      <c r="C30" s="140">
        <f t="shared" si="4"/>
        <v>0</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x14ac:dyDescent="0.35">
      <c r="A31" s="119">
        <f>IF(Projectinformatie!$B$24="",1,IFERROR(HLOOKUP(VLOOKUP(Projectinformatie!$B$24,Keuzeopties[#All],3,FALSE),Keuze_Kostensoort[#All],11,FALSE),0))</f>
        <v>0</v>
      </c>
      <c r="B31" s="143" t="s">
        <v>131</v>
      </c>
      <c r="C31" s="144" t="str">
        <f t="shared" si="4"/>
        <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x14ac:dyDescent="0.35">
      <c r="B32" s="209" t="s">
        <v>1</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x14ac:dyDescent="0.3">
      <c r="A33" s="25"/>
      <c r="B33" s="210" t="s">
        <v>34</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x14ac:dyDescent="0.3">
      <c r="A34" s="25"/>
      <c r="B34" s="212" t="s">
        <v>96</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x14ac:dyDescent="0.35">
      <c r="B36" s="209" t="s">
        <v>94</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x14ac:dyDescent="0.25">
      <c r="B37" s="212" t="s">
        <v>95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x14ac:dyDescent="0.25">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x14ac:dyDescent="0.25">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x14ac:dyDescent="0.25">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x14ac:dyDescent="0.25">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x14ac:dyDescent="0.25">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x14ac:dyDescent="0.25">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x14ac:dyDescent="0.25">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x14ac:dyDescent="0.25">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sheetProtection sheet="1" objects="1" scenarios="1"/>
  <mergeCells count="1">
    <mergeCell ref="D2:H2"/>
  </mergeCells>
  <phoneticPr fontId="10" type="noConversion"/>
  <conditionalFormatting sqref="B22:B31">
    <cfRule type="expression" dxfId="464" priority="23">
      <formula>$A22=0</formula>
    </cfRule>
  </conditionalFormatting>
  <conditionalFormatting sqref="C36:W36">
    <cfRule type="cellIs" dxfId="463" priority="7" operator="notEqual">
      <formula>"JA"</formula>
    </cfRule>
  </conditionalFormatting>
  <conditionalFormatting sqref="D22:W31">
    <cfRule type="expression" dxfId="462" priority="1">
      <formula>$A22=0</formula>
    </cfRule>
  </conditionalFormatting>
  <conditionalFormatting sqref="D27:W27">
    <cfRule type="expression" dxfId="46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workbookViewId="0">
      <selection activeCell="G8" sqref="G8"/>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9" width="18.140625" customWidth="1"/>
    <col min="10" max="18" width="18.140625" hidden="1" customWidth="1"/>
    <col min="19" max="23" width="17.28515625" hidden="1" customWidth="1"/>
  </cols>
  <sheetData>
    <row r="2" spans="2:23" ht="21.75" thickBot="1" x14ac:dyDescent="0.4">
      <c r="B2" s="42" t="s">
        <v>41</v>
      </c>
      <c r="C2" s="3"/>
      <c r="D2" s="239" t="s">
        <v>166</v>
      </c>
      <c r="E2" s="239"/>
      <c r="F2" s="239"/>
      <c r="G2" s="239"/>
      <c r="H2" s="239"/>
    </row>
    <row r="3" spans="2:23" ht="15.75" thickTop="1" x14ac:dyDescent="0.25"/>
    <row r="4" spans="2:23" ht="16.5" thickBot="1" x14ac:dyDescent="0.35">
      <c r="B4" s="43"/>
      <c r="C4" s="43" t="s">
        <v>42</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54</v>
      </c>
      <c r="T4" s="38" t="s">
        <v>55</v>
      </c>
      <c r="U4" s="38" t="s">
        <v>56</v>
      </c>
      <c r="V4" s="38" t="s">
        <v>57</v>
      </c>
      <c r="W4" s="38" t="s">
        <v>58</v>
      </c>
    </row>
    <row r="5" spans="2:23" ht="17.25" thickTop="1" thickBot="1" x14ac:dyDescent="0.35">
      <c r="B5" s="43" t="s">
        <v>36</v>
      </c>
      <c r="C5" s="43"/>
      <c r="D5" s="151"/>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23" ht="16.5" thickTop="1" x14ac:dyDescent="0.3">
      <c r="B6" s="98" t="s">
        <v>138</v>
      </c>
      <c r="C6" s="140">
        <f t="shared" ref="C6:C12" si="0">SUM(D6:W6)</f>
        <v>0</v>
      </c>
      <c r="D6" s="141">
        <f>Penvoerder!$C230</f>
        <v>0</v>
      </c>
      <c r="E6" s="207">
        <f>'PP2'!$C230</f>
        <v>0</v>
      </c>
      <c r="F6" s="207">
        <f>'PP3'!$C230</f>
        <v>0</v>
      </c>
      <c r="G6" s="207">
        <f>'PP4'!$C230</f>
        <v>0</v>
      </c>
      <c r="H6" s="207">
        <f>'PP5'!$C230</f>
        <v>0</v>
      </c>
      <c r="I6" s="20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23" ht="15.75" hidden="1" x14ac:dyDescent="0.3">
      <c r="B7" s="99" t="s">
        <v>123</v>
      </c>
      <c r="C7" s="140">
        <f t="shared" ref="C7" si="1">SUM(D7:W7)</f>
        <v>0</v>
      </c>
      <c r="D7" s="141">
        <f>Penvoerder!$C231</f>
        <v>0</v>
      </c>
      <c r="E7" s="207">
        <f>'PP2'!$C231</f>
        <v>0</v>
      </c>
      <c r="F7" s="207">
        <f>'PP3'!$C231</f>
        <v>0</v>
      </c>
      <c r="G7" s="207">
        <f>'PP4'!$C231</f>
        <v>0</v>
      </c>
      <c r="H7" s="207">
        <f>'PP5'!$C231</f>
        <v>0</v>
      </c>
      <c r="I7" s="20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23" ht="15.75" x14ac:dyDescent="0.3">
      <c r="B8" s="99" t="s">
        <v>87</v>
      </c>
      <c r="C8" s="140">
        <f t="shared" ref="C8" si="2">SUM(D8:W8)</f>
        <v>0</v>
      </c>
      <c r="D8" s="141">
        <f>Penvoerder!$C232</f>
        <v>0</v>
      </c>
      <c r="E8" s="207">
        <f>'PP2'!$C232</f>
        <v>0</v>
      </c>
      <c r="F8" s="207">
        <f>'PP3'!$C232</f>
        <v>0</v>
      </c>
      <c r="G8" s="207">
        <f>'PP4'!$C232</f>
        <v>0</v>
      </c>
      <c r="H8" s="207">
        <f>'PP5'!$C232</f>
        <v>0</v>
      </c>
      <c r="I8" s="20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23" ht="15.75" x14ac:dyDescent="0.3">
      <c r="B9" s="99" t="s">
        <v>88</v>
      </c>
      <c r="C9" s="140">
        <f t="shared" si="0"/>
        <v>0</v>
      </c>
      <c r="D9" s="141">
        <f>Penvoerder!$C233</f>
        <v>0</v>
      </c>
      <c r="E9" s="207">
        <f>'PP2'!$C233</f>
        <v>0</v>
      </c>
      <c r="F9" s="207">
        <f>'PP3'!$C233</f>
        <v>0</v>
      </c>
      <c r="G9" s="207">
        <f>'PP4'!$C233</f>
        <v>0</v>
      </c>
      <c r="H9" s="207">
        <f>'PP5'!$C233</f>
        <v>0</v>
      </c>
      <c r="I9" s="20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23" ht="15.75" x14ac:dyDescent="0.3">
      <c r="B10" s="99" t="s">
        <v>37</v>
      </c>
      <c r="C10" s="140">
        <f t="shared" si="0"/>
        <v>0</v>
      </c>
      <c r="D10" s="141">
        <f>Penvoerder!$C234</f>
        <v>0</v>
      </c>
      <c r="E10" s="207">
        <f>'PP2'!$C234</f>
        <v>0</v>
      </c>
      <c r="F10" s="207">
        <f>'PP3'!$C234</f>
        <v>0</v>
      </c>
      <c r="G10" s="207">
        <f>'PP4'!$C234</f>
        <v>0</v>
      </c>
      <c r="H10" s="207">
        <f>'PP5'!$C234</f>
        <v>0</v>
      </c>
      <c r="I10" s="20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23" ht="16.5" thickBot="1" x14ac:dyDescent="0.35">
      <c r="B11" s="100" t="s">
        <v>38</v>
      </c>
      <c r="C11" s="144">
        <f t="shared" si="0"/>
        <v>0</v>
      </c>
      <c r="D11" s="145">
        <f>Penvoerder!$C235</f>
        <v>0</v>
      </c>
      <c r="E11" s="208">
        <f>'PP2'!$C235</f>
        <v>0</v>
      </c>
      <c r="F11" s="208">
        <f>'PP3'!$C235</f>
        <v>0</v>
      </c>
      <c r="G11" s="208">
        <f>'PP4'!$C235</f>
        <v>0</v>
      </c>
      <c r="H11" s="208">
        <f>'PP5'!$C235</f>
        <v>0</v>
      </c>
      <c r="I11" s="20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23" ht="17.25" thickTop="1" thickBot="1" x14ac:dyDescent="0.35">
      <c r="B12" s="43" t="s">
        <v>1</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23" ht="17.25" thickTop="1" thickBot="1" x14ac:dyDescent="0.35">
      <c r="B13" s="101" t="s">
        <v>0</v>
      </c>
      <c r="C13" s="148">
        <f>SUM(D13:W13)</f>
        <v>0</v>
      </c>
      <c r="D13" s="149">
        <f>Penvoerder!$D$27</f>
        <v>0</v>
      </c>
      <c r="E13" s="150">
        <f>'PP2'!$D$27</f>
        <v>0</v>
      </c>
      <c r="F13" s="150">
        <f>'PP3'!$D$27</f>
        <v>0</v>
      </c>
      <c r="G13" s="150">
        <f>'PP4'!$D$27</f>
        <v>0</v>
      </c>
      <c r="H13" s="150">
        <f>'PP5'!$D$27</f>
        <v>0</v>
      </c>
      <c r="I13" s="150">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23" ht="17.25" thickTop="1" thickBot="1" x14ac:dyDescent="0.35">
      <c r="B14" s="43" t="s">
        <v>39</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sheetProtection sheet="1" objects="1" scenarios="1"/>
  <mergeCells count="1">
    <mergeCell ref="D2:H2"/>
  </mergeCells>
  <conditionalFormatting sqref="C14:W14">
    <cfRule type="cellIs" dxfId="46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66</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18.75" customHeight="1" x14ac:dyDescent="0.3">
      <c r="B10" s="17"/>
      <c r="C10" s="4"/>
      <c r="D10"/>
      <c r="E10"/>
      <c r="F10"/>
      <c r="G10"/>
      <c r="H10"/>
    </row>
    <row r="11" spans="1:9" ht="75" customHeight="1" x14ac:dyDescent="0.25">
      <c r="B11" s="245"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174</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234" t="s">
        <v>84</v>
      </c>
      <c r="C29" s="243"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3"/>
      <c r="E29" s="243"/>
      <c r="F29" s="243"/>
      <c r="G29" s="243"/>
      <c r="H29" s="243"/>
      <c r="I29" s="116"/>
    </row>
    <row r="30" spans="1:12" ht="13.5" customHeight="1" thickTop="1" x14ac:dyDescent="0.25">
      <c r="B30" s="32"/>
      <c r="C30" s="32"/>
      <c r="D30" s="32"/>
      <c r="E30" s="32"/>
      <c r="F30" s="32"/>
      <c r="G30" s="32"/>
      <c r="H30" s="32"/>
    </row>
    <row r="31" spans="1:12" ht="25.5" hidden="1" customHeight="1" x14ac:dyDescent="0.25">
      <c r="B31" s="246" t="s">
        <v>85</v>
      </c>
      <c r="C31" s="246"/>
      <c r="D31" s="246"/>
      <c r="E31" s="246"/>
      <c r="F31" s="246"/>
      <c r="G31" s="246"/>
      <c r="H31" s="246"/>
    </row>
    <row r="32" spans="1:12" ht="18.75" hidden="1"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41" t="str">
        <f>IF(A33="nvt",VLOOKUP(A33,Alle_Kostensoorten[],2,FALSE),VLOOKUP(B33,Alle_Kostensoorten[],2,FALSE))</f>
        <v>Toelichting: Zie voor berekening tabblad 'Instructie'</v>
      </c>
      <c r="C34" s="241"/>
      <c r="D34" s="241"/>
      <c r="E34" s="241"/>
      <c r="F34" s="241"/>
      <c r="G34" s="241"/>
      <c r="H34"/>
    </row>
    <row r="35" spans="1:9" ht="11.25" hidden="1" customHeight="1" x14ac:dyDescent="0.3">
      <c r="B35" s="3"/>
      <c r="C35" s="4"/>
      <c r="D35"/>
      <c r="E35"/>
      <c r="F35"/>
      <c r="G35"/>
      <c r="H35"/>
    </row>
    <row r="36" spans="1:9" ht="31.5" hidden="1" customHeight="1" thickBot="1" x14ac:dyDescent="0.35">
      <c r="B36" s="158" t="s">
        <v>2</v>
      </c>
      <c r="C36" s="110" t="s">
        <v>91</v>
      </c>
      <c r="D36" s="110" t="s">
        <v>139</v>
      </c>
      <c r="E36" s="110" t="s">
        <v>145</v>
      </c>
      <c r="F36" s="110" t="s">
        <v>141</v>
      </c>
      <c r="G36" s="157" t="s">
        <v>0</v>
      </c>
      <c r="H36"/>
      <c r="I36" s="10"/>
    </row>
    <row r="37" spans="1:9" ht="15.75" hidden="1" customHeight="1" thickTop="1" x14ac:dyDescent="0.3">
      <c r="B37" s="203"/>
      <c r="C37" s="186"/>
      <c r="D37" s="215"/>
      <c r="E37" s="187"/>
      <c r="F37" s="189"/>
      <c r="G37" s="159">
        <f>IF($A$33=1,$F37*$E37,0)</f>
        <v>0</v>
      </c>
      <c r="H37"/>
    </row>
    <row r="38" spans="1:9" ht="15.75" hidden="1" customHeight="1" x14ac:dyDescent="0.3">
      <c r="B38" s="173"/>
      <c r="C38" s="86"/>
      <c r="D38" s="216"/>
      <c r="E38" s="166"/>
      <c r="F38" s="164"/>
      <c r="G38" s="160">
        <f t="shared" ref="G38:G51" si="1">IF($A$33=1,$F38*$E38,0)</f>
        <v>0</v>
      </c>
      <c r="H38"/>
    </row>
    <row r="39" spans="1:9" ht="15.75" hidden="1" customHeight="1" x14ac:dyDescent="0.3">
      <c r="B39" s="173"/>
      <c r="C39" s="86"/>
      <c r="D39" s="216"/>
      <c r="E39" s="166"/>
      <c r="F39" s="164"/>
      <c r="G39" s="160">
        <f t="shared" si="1"/>
        <v>0</v>
      </c>
      <c r="H39"/>
    </row>
    <row r="40" spans="1:9" ht="15.75" hidden="1" customHeight="1" x14ac:dyDescent="0.3">
      <c r="B40" s="173"/>
      <c r="C40" s="86"/>
      <c r="D40" s="216"/>
      <c r="E40" s="166"/>
      <c r="F40" s="164"/>
      <c r="G40" s="160">
        <f t="shared" si="1"/>
        <v>0</v>
      </c>
      <c r="H40"/>
    </row>
    <row r="41" spans="1:9" ht="15.75" hidden="1" customHeight="1" x14ac:dyDescent="0.3">
      <c r="B41" s="173"/>
      <c r="C41" s="86"/>
      <c r="D41" s="216"/>
      <c r="E41" s="166"/>
      <c r="F41" s="164"/>
      <c r="G41" s="160">
        <f t="shared" si="1"/>
        <v>0</v>
      </c>
      <c r="H41"/>
    </row>
    <row r="42" spans="1:9" ht="15.75" hidden="1" customHeight="1" x14ac:dyDescent="0.3">
      <c r="B42" s="173"/>
      <c r="C42" s="86"/>
      <c r="D42" s="216"/>
      <c r="E42" s="166"/>
      <c r="F42" s="164"/>
      <c r="G42" s="160">
        <f t="shared" si="1"/>
        <v>0</v>
      </c>
      <c r="H42"/>
    </row>
    <row r="43" spans="1:9" ht="15.75" hidden="1" customHeight="1" x14ac:dyDescent="0.3">
      <c r="B43" s="173"/>
      <c r="C43" s="86"/>
      <c r="D43" s="216"/>
      <c r="E43" s="166"/>
      <c r="F43" s="164"/>
      <c r="G43" s="160">
        <f t="shared" si="1"/>
        <v>0</v>
      </c>
      <c r="H43"/>
    </row>
    <row r="44" spans="1:9" ht="15.75" hidden="1" customHeight="1" x14ac:dyDescent="0.3">
      <c r="B44" s="173"/>
      <c r="C44" s="86"/>
      <c r="D44" s="216"/>
      <c r="E44" s="166"/>
      <c r="F44" s="164"/>
      <c r="G44" s="160">
        <f t="shared" si="1"/>
        <v>0</v>
      </c>
      <c r="H44"/>
    </row>
    <row r="45" spans="1:9" ht="15.75" hidden="1" customHeight="1" x14ac:dyDescent="0.3">
      <c r="B45" s="173"/>
      <c r="C45" s="86"/>
      <c r="D45" s="216"/>
      <c r="E45" s="166"/>
      <c r="F45" s="164"/>
      <c r="G45" s="160">
        <f t="shared" si="1"/>
        <v>0</v>
      </c>
      <c r="H45"/>
    </row>
    <row r="46" spans="1:9" ht="15.75" hidden="1" customHeight="1" x14ac:dyDescent="0.3">
      <c r="B46" s="173"/>
      <c r="C46" s="86"/>
      <c r="D46" s="216"/>
      <c r="E46" s="166"/>
      <c r="F46" s="164"/>
      <c r="G46" s="160">
        <f t="shared" si="1"/>
        <v>0</v>
      </c>
      <c r="H46"/>
    </row>
    <row r="47" spans="1:9" ht="15.75" hidden="1" customHeight="1" x14ac:dyDescent="0.3">
      <c r="B47" s="173"/>
      <c r="C47" s="86"/>
      <c r="D47" s="216"/>
      <c r="E47" s="166"/>
      <c r="F47" s="164"/>
      <c r="G47" s="160">
        <f t="shared" si="1"/>
        <v>0</v>
      </c>
      <c r="H47"/>
    </row>
    <row r="48" spans="1:9" ht="15.75" hidden="1" customHeight="1" x14ac:dyDescent="0.3">
      <c r="B48" s="173"/>
      <c r="C48" s="86"/>
      <c r="D48" s="216"/>
      <c r="E48" s="166"/>
      <c r="F48" s="164"/>
      <c r="G48" s="160">
        <f t="shared" si="1"/>
        <v>0</v>
      </c>
      <c r="H48"/>
    </row>
    <row r="49" spans="1:8" ht="15.75" hidden="1" customHeight="1" x14ac:dyDescent="0.3">
      <c r="B49" s="173"/>
      <c r="C49" s="86"/>
      <c r="D49" s="216"/>
      <c r="E49" s="166"/>
      <c r="F49" s="164"/>
      <c r="G49" s="160">
        <f t="shared" si="1"/>
        <v>0</v>
      </c>
      <c r="H49"/>
    </row>
    <row r="50" spans="1:8" ht="15.75" hidden="1" customHeight="1" x14ac:dyDescent="0.3">
      <c r="B50" s="173"/>
      <c r="C50" s="86"/>
      <c r="D50" s="216"/>
      <c r="E50" s="166"/>
      <c r="F50" s="164"/>
      <c r="G50" s="160">
        <f t="shared" si="1"/>
        <v>0</v>
      </c>
      <c r="H50"/>
    </row>
    <row r="51" spans="1:8" ht="15.75" hidden="1" customHeight="1" thickBot="1" x14ac:dyDescent="0.35">
      <c r="B51" s="73"/>
      <c r="C51" s="74"/>
      <c r="D51" s="217"/>
      <c r="E51" s="76"/>
      <c r="F51" s="117"/>
      <c r="G51" s="131">
        <f t="shared" si="1"/>
        <v>0</v>
      </c>
      <c r="H51"/>
    </row>
    <row r="52" spans="1:8" ht="16.5" hidden="1" thickTop="1" x14ac:dyDescent="0.3">
      <c r="B52" s="58" t="s">
        <v>79</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41" t="str">
        <f>IF(A55="nvt",VLOOKUP(A55,Alle_Kostensoorten[],2,FALSE),VLOOKUP(B55,Alle_Kostensoorten[],2,FALSE))</f>
        <v>Toelichting: Zie voor berekening tabblad 'Instructie'</v>
      </c>
      <c r="C56" s="241"/>
      <c r="D56" s="241"/>
      <c r="E56" s="241"/>
      <c r="F56" s="241"/>
      <c r="G56" s="241"/>
      <c r="H56"/>
    </row>
    <row r="57" spans="1:8" ht="9" hidden="1" customHeight="1" x14ac:dyDescent="0.3">
      <c r="B57" s="1"/>
      <c r="C57" s="1"/>
      <c r="D57" s="1"/>
      <c r="E57" s="1"/>
      <c r="F57" s="7"/>
      <c r="G57" s="8"/>
      <c r="H57"/>
    </row>
    <row r="58" spans="1:8" ht="16.5" hidden="1" thickBot="1" x14ac:dyDescent="0.35">
      <c r="B58" s="158" t="s">
        <v>2</v>
      </c>
      <c r="C58" s="110" t="s">
        <v>91</v>
      </c>
      <c r="D58" s="110" t="s">
        <v>139</v>
      </c>
      <c r="E58" s="110" t="s">
        <v>140</v>
      </c>
      <c r="F58" s="110" t="s">
        <v>141</v>
      </c>
      <c r="G58" s="157" t="s">
        <v>0</v>
      </c>
      <c r="H58"/>
    </row>
    <row r="59" spans="1:8" ht="15.75" hidden="1" customHeight="1" thickTop="1" x14ac:dyDescent="0.3">
      <c r="B59" s="185"/>
      <c r="C59" s="186"/>
      <c r="D59" s="215"/>
      <c r="E59" s="187"/>
      <c r="F59" s="189"/>
      <c r="G59" s="159">
        <f>IF($A$55=1,$F59*$E59,0)</f>
        <v>0</v>
      </c>
      <c r="H59"/>
    </row>
    <row r="60" spans="1:8" ht="15.75" hidden="1" customHeight="1" x14ac:dyDescent="0.3">
      <c r="B60" s="161"/>
      <c r="C60" s="86"/>
      <c r="D60" s="216"/>
      <c r="E60" s="166"/>
      <c r="F60" s="164"/>
      <c r="G60" s="160">
        <f t="shared" ref="G60:G73" si="2">IF($A$55=1,$F60*55,0)</f>
        <v>0</v>
      </c>
      <c r="H60"/>
    </row>
    <row r="61" spans="1:8" ht="15.75" hidden="1" customHeight="1" x14ac:dyDescent="0.3">
      <c r="B61" s="161"/>
      <c r="C61" s="86"/>
      <c r="D61" s="216"/>
      <c r="E61" s="166"/>
      <c r="F61" s="164"/>
      <c r="G61" s="160">
        <f t="shared" si="2"/>
        <v>0</v>
      </c>
      <c r="H61"/>
    </row>
    <row r="62" spans="1:8" ht="15.75" hidden="1" customHeight="1" x14ac:dyDescent="0.3">
      <c r="B62" s="161"/>
      <c r="C62" s="86"/>
      <c r="D62" s="216"/>
      <c r="E62" s="166"/>
      <c r="F62" s="164"/>
      <c r="G62" s="160">
        <f t="shared" si="2"/>
        <v>0</v>
      </c>
      <c r="H62"/>
    </row>
    <row r="63" spans="1:8" ht="15.75" hidden="1" customHeight="1" x14ac:dyDescent="0.3">
      <c r="B63" s="161"/>
      <c r="C63" s="86"/>
      <c r="D63" s="216"/>
      <c r="E63" s="166"/>
      <c r="F63" s="164"/>
      <c r="G63" s="160">
        <f t="shared" si="2"/>
        <v>0</v>
      </c>
      <c r="H63"/>
    </row>
    <row r="64" spans="1:8" ht="15.75" hidden="1" customHeight="1" x14ac:dyDescent="0.3">
      <c r="B64" s="161"/>
      <c r="C64" s="86"/>
      <c r="D64" s="216"/>
      <c r="E64" s="166"/>
      <c r="F64" s="164"/>
      <c r="G64" s="160">
        <f t="shared" si="2"/>
        <v>0</v>
      </c>
      <c r="H64"/>
    </row>
    <row r="65" spans="1:8" ht="15.75" hidden="1" customHeight="1" x14ac:dyDescent="0.3">
      <c r="B65" s="161"/>
      <c r="C65" s="86"/>
      <c r="D65" s="216"/>
      <c r="E65" s="166"/>
      <c r="F65" s="164"/>
      <c r="G65" s="160">
        <f t="shared" si="2"/>
        <v>0</v>
      </c>
      <c r="H65"/>
    </row>
    <row r="66" spans="1:8" ht="15.75" hidden="1" customHeight="1" x14ac:dyDescent="0.3">
      <c r="B66" s="161"/>
      <c r="C66" s="86"/>
      <c r="D66" s="216"/>
      <c r="E66" s="166"/>
      <c r="F66" s="164"/>
      <c r="G66" s="160">
        <f t="shared" si="2"/>
        <v>0</v>
      </c>
      <c r="H66"/>
    </row>
    <row r="67" spans="1:8" ht="15.75" hidden="1" customHeight="1" x14ac:dyDescent="0.3">
      <c r="B67" s="161"/>
      <c r="C67" s="86"/>
      <c r="D67" s="216"/>
      <c r="E67" s="166"/>
      <c r="F67" s="164"/>
      <c r="G67" s="160">
        <f t="shared" si="2"/>
        <v>0</v>
      </c>
      <c r="H67"/>
    </row>
    <row r="68" spans="1:8" ht="15.75" hidden="1" customHeight="1" x14ac:dyDescent="0.3">
      <c r="B68" s="161"/>
      <c r="C68" s="86"/>
      <c r="D68" s="216"/>
      <c r="E68" s="166"/>
      <c r="F68" s="164"/>
      <c r="G68" s="160">
        <f t="shared" si="2"/>
        <v>0</v>
      </c>
      <c r="H68"/>
    </row>
    <row r="69" spans="1:8" ht="15.75" hidden="1" customHeight="1" x14ac:dyDescent="0.3">
      <c r="B69" s="161"/>
      <c r="C69" s="86"/>
      <c r="D69" s="216"/>
      <c r="E69" s="166"/>
      <c r="F69" s="164"/>
      <c r="G69" s="160">
        <f t="shared" si="2"/>
        <v>0</v>
      </c>
      <c r="H69"/>
    </row>
    <row r="70" spans="1:8" ht="15.75" hidden="1" customHeight="1" x14ac:dyDescent="0.3">
      <c r="B70" s="161"/>
      <c r="C70" s="86"/>
      <c r="D70" s="216"/>
      <c r="E70" s="166"/>
      <c r="F70" s="164"/>
      <c r="G70" s="160">
        <f t="shared" si="2"/>
        <v>0</v>
      </c>
      <c r="H70"/>
    </row>
    <row r="71" spans="1:8" ht="15.75" hidden="1" customHeight="1" x14ac:dyDescent="0.3">
      <c r="B71" s="161"/>
      <c r="C71" s="86"/>
      <c r="D71" s="216"/>
      <c r="E71" s="166"/>
      <c r="F71" s="164"/>
      <c r="G71" s="160">
        <f t="shared" si="2"/>
        <v>0</v>
      </c>
      <c r="H71"/>
    </row>
    <row r="72" spans="1:8" ht="15.75" hidden="1" customHeight="1" x14ac:dyDescent="0.3">
      <c r="B72" s="161"/>
      <c r="C72" s="86"/>
      <c r="D72" s="216"/>
      <c r="E72" s="166"/>
      <c r="F72" s="164"/>
      <c r="G72" s="160">
        <f t="shared" si="2"/>
        <v>0</v>
      </c>
      <c r="H72"/>
    </row>
    <row r="73" spans="1:8" ht="15.75" hidden="1" customHeight="1" thickBot="1" x14ac:dyDescent="0.35">
      <c r="B73" s="75"/>
      <c r="C73" s="171"/>
      <c r="D73" s="219"/>
      <c r="E73" s="218"/>
      <c r="F73" s="172"/>
      <c r="G73" s="131">
        <f t="shared" si="2"/>
        <v>0</v>
      </c>
      <c r="H73"/>
    </row>
    <row r="74" spans="1:8" ht="16.5" hidden="1" thickTop="1" x14ac:dyDescent="0.3">
      <c r="B74" s="58" t="s">
        <v>79</v>
      </c>
      <c r="C74" s="58"/>
      <c r="D74" s="220"/>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41" t="e">
        <f>IF(A94=1,VLOOKUP(B94,Alle_Kostensoorten[],2,FALSE),VLOOKUP(A94,Alle_Kostensoorten[],2,FALSE))</f>
        <v>#N/A</v>
      </c>
      <c r="C95" s="241"/>
      <c r="D95" s="241"/>
      <c r="E95" s="241"/>
      <c r="F95" s="241"/>
      <c r="G95" s="241"/>
      <c r="H95"/>
    </row>
    <row r="96" spans="1:8" ht="9.75" hidden="1" customHeight="1" x14ac:dyDescent="0.3">
      <c r="B96" s="1"/>
      <c r="C96" s="1"/>
      <c r="D96" s="1"/>
      <c r="E96" s="1"/>
      <c r="F96" s="7"/>
      <c r="G96" s="8"/>
      <c r="H96"/>
    </row>
    <row r="97" spans="1:9" ht="16.5" hidden="1" thickBot="1" x14ac:dyDescent="0.35">
      <c r="B97" s="56" t="s">
        <v>2</v>
      </c>
      <c r="C97" s="200" t="s">
        <v>91</v>
      </c>
      <c r="D97" s="200" t="s">
        <v>61</v>
      </c>
      <c r="E97" s="57" t="s">
        <v>0</v>
      </c>
      <c r="F97" s="1"/>
      <c r="G97" s="7"/>
      <c r="H97" s="8"/>
    </row>
    <row r="98" spans="1:9" ht="15.75" hidden="1" customHeight="1" thickTop="1" x14ac:dyDescent="0.3">
      <c r="B98" s="222"/>
      <c r="C98" s="186"/>
      <c r="D98" s="164"/>
      <c r="E98" s="130">
        <f>IF($A$94=1,$D98*50,0)</f>
        <v>0</v>
      </c>
      <c r="F98" s="1"/>
      <c r="G98" s="7"/>
      <c r="H98" s="8"/>
    </row>
    <row r="99" spans="1:9" ht="15.75" hidden="1" customHeight="1" x14ac:dyDescent="0.3">
      <c r="B99" s="223"/>
      <c r="C99" s="186"/>
      <c r="D99" s="164"/>
      <c r="E99" s="131">
        <f t="shared" ref="E99:E107" si="4">IF($A$94=1,$D99*50,0)</f>
        <v>0</v>
      </c>
      <c r="F99" s="1"/>
      <c r="G99" s="7"/>
      <c r="H99" s="8"/>
    </row>
    <row r="100" spans="1:9" ht="15.75" hidden="1" customHeight="1" x14ac:dyDescent="0.3">
      <c r="B100" s="223"/>
      <c r="C100" s="186"/>
      <c r="D100" s="164"/>
      <c r="E100" s="131">
        <f t="shared" si="4"/>
        <v>0</v>
      </c>
      <c r="F100" s="1"/>
      <c r="G100" s="7"/>
      <c r="H100" s="8"/>
    </row>
    <row r="101" spans="1:9" ht="15.75" hidden="1" customHeight="1" x14ac:dyDescent="0.3">
      <c r="B101" s="223"/>
      <c r="C101" s="186"/>
      <c r="D101" s="164"/>
      <c r="E101" s="131">
        <f t="shared" si="4"/>
        <v>0</v>
      </c>
      <c r="F101" s="1"/>
      <c r="G101" s="7"/>
      <c r="H101" s="8"/>
    </row>
    <row r="102" spans="1:9" ht="15.75" hidden="1" customHeight="1" x14ac:dyDescent="0.3">
      <c r="B102" s="223"/>
      <c r="C102" s="186"/>
      <c r="D102" s="164"/>
      <c r="E102" s="131">
        <f t="shared" si="4"/>
        <v>0</v>
      </c>
      <c r="F102" s="1"/>
      <c r="G102" s="7"/>
      <c r="H102" s="8"/>
    </row>
    <row r="103" spans="1:9" ht="15.75" hidden="1" customHeight="1" x14ac:dyDescent="0.3">
      <c r="B103" s="223"/>
      <c r="C103" s="186"/>
      <c r="D103" s="164"/>
      <c r="E103" s="131">
        <f t="shared" si="4"/>
        <v>0</v>
      </c>
      <c r="F103" s="1"/>
      <c r="G103" s="7"/>
      <c r="H103" s="8"/>
    </row>
    <row r="104" spans="1:9" ht="15.75" hidden="1" customHeight="1" x14ac:dyDescent="0.3">
      <c r="B104" s="223"/>
      <c r="C104" s="186"/>
      <c r="D104" s="164"/>
      <c r="E104" s="131">
        <f t="shared" si="4"/>
        <v>0</v>
      </c>
      <c r="F104" s="1"/>
      <c r="G104" s="7"/>
      <c r="H104" s="8"/>
    </row>
    <row r="105" spans="1:9" ht="15.75" hidden="1" customHeight="1" x14ac:dyDescent="0.3">
      <c r="B105" s="223"/>
      <c r="C105" s="186"/>
      <c r="D105" s="164"/>
      <c r="E105" s="131">
        <f t="shared" si="4"/>
        <v>0</v>
      </c>
      <c r="F105" s="1"/>
      <c r="G105" s="7"/>
      <c r="H105" s="8"/>
    </row>
    <row r="106" spans="1:9" ht="15.75" hidden="1" customHeight="1" x14ac:dyDescent="0.3">
      <c r="B106" s="223"/>
      <c r="C106" s="186"/>
      <c r="D106" s="164"/>
      <c r="E106" s="131">
        <f t="shared" si="4"/>
        <v>0</v>
      </c>
      <c r="F106" s="1"/>
      <c r="G106" s="7"/>
      <c r="H106" s="8"/>
    </row>
    <row r="107" spans="1:9" ht="15.75" hidden="1" customHeight="1" thickBot="1" x14ac:dyDescent="0.35">
      <c r="B107" s="223"/>
      <c r="C107" s="186"/>
      <c r="D107" s="164"/>
      <c r="E107" s="131">
        <f t="shared" si="4"/>
        <v>0</v>
      </c>
      <c r="F107" s="1"/>
      <c r="G107" s="7"/>
      <c r="H107" s="8"/>
    </row>
    <row r="108" spans="1:9" ht="16.5" hidden="1" thickTop="1" x14ac:dyDescent="0.3">
      <c r="B108" s="58" t="s">
        <v>79</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4" t="str">
        <f>B21</f>
        <v>Vast uurtarief eigen arbeid - € 43</v>
      </c>
      <c r="C111" s="37"/>
      <c r="D111" s="1"/>
      <c r="E111" s="1"/>
      <c r="F111" s="7"/>
      <c r="G111" s="8"/>
      <c r="H111"/>
    </row>
    <row r="112" spans="1:9" ht="15" hidden="1" x14ac:dyDescent="0.25">
      <c r="B112" s="241" t="e">
        <f>IF(A111=1,VLOOKUP(B111,Alle_Kostensoorten[],2,FALSE),VLOOKUP(A111,Alle_Kostensoorten[],2,FALSE))</f>
        <v>#N/A</v>
      </c>
      <c r="C112" s="241"/>
      <c r="D112" s="241"/>
      <c r="E112" s="241"/>
      <c r="F112" s="241"/>
      <c r="G112" s="241"/>
      <c r="H112"/>
    </row>
    <row r="113" spans="1:9" ht="9.75" hidden="1" customHeight="1" x14ac:dyDescent="0.3">
      <c r="B113" s="1"/>
      <c r="C113" s="1"/>
      <c r="D113" s="1"/>
      <c r="E113" s="1"/>
      <c r="F113" s="7"/>
      <c r="G113" s="8"/>
      <c r="H113"/>
    </row>
    <row r="114" spans="1:9" ht="16.5" hidden="1" thickBot="1" x14ac:dyDescent="0.35">
      <c r="B114" s="56" t="s">
        <v>2</v>
      </c>
      <c r="C114" s="200" t="s">
        <v>91</v>
      </c>
      <c r="D114" s="200" t="s">
        <v>61</v>
      </c>
      <c r="E114" s="57" t="s">
        <v>0</v>
      </c>
      <c r="F114" s="1"/>
      <c r="G114" s="7"/>
      <c r="H114" s="8"/>
    </row>
    <row r="115" spans="1:9" ht="15.75" hidden="1" customHeight="1" thickTop="1" x14ac:dyDescent="0.3">
      <c r="B115" s="222"/>
      <c r="C115" s="186"/>
      <c r="D115" s="164"/>
      <c r="E115" s="130">
        <f>IF($A$111=1,$D115*43,0)</f>
        <v>0</v>
      </c>
      <c r="F115" s="1"/>
      <c r="G115" s="7"/>
      <c r="H115" s="8"/>
    </row>
    <row r="116" spans="1:9" ht="15.75" hidden="1" customHeight="1" x14ac:dyDescent="0.3">
      <c r="B116" s="223"/>
      <c r="C116" s="186"/>
      <c r="D116" s="164"/>
      <c r="E116" s="131">
        <f t="shared" ref="E116:E124" si="5">IF($A$111=1,$D116*43,0)</f>
        <v>0</v>
      </c>
      <c r="F116" s="1"/>
      <c r="G116" s="7"/>
      <c r="H116" s="8"/>
    </row>
    <row r="117" spans="1:9" ht="15.75" hidden="1" customHeight="1" x14ac:dyDescent="0.3">
      <c r="B117" s="223"/>
      <c r="C117" s="186"/>
      <c r="D117" s="164"/>
      <c r="E117" s="131">
        <f t="shared" si="5"/>
        <v>0</v>
      </c>
      <c r="F117" s="1"/>
      <c r="G117" s="7"/>
      <c r="H117" s="8"/>
    </row>
    <row r="118" spans="1:9" ht="15.75" hidden="1" customHeight="1" x14ac:dyDescent="0.3">
      <c r="B118" s="223"/>
      <c r="C118" s="186"/>
      <c r="D118" s="164"/>
      <c r="E118" s="131">
        <f t="shared" si="5"/>
        <v>0</v>
      </c>
      <c r="F118" s="1"/>
      <c r="G118" s="7"/>
      <c r="H118" s="8"/>
    </row>
    <row r="119" spans="1:9" ht="15.75" hidden="1" customHeight="1" x14ac:dyDescent="0.3">
      <c r="B119" s="223"/>
      <c r="C119" s="186"/>
      <c r="D119" s="164"/>
      <c r="E119" s="131">
        <f t="shared" si="5"/>
        <v>0</v>
      </c>
      <c r="F119" s="1"/>
      <c r="G119" s="7"/>
      <c r="H119" s="8"/>
    </row>
    <row r="120" spans="1:9" ht="15.75" hidden="1" customHeight="1" x14ac:dyDescent="0.3">
      <c r="B120" s="223"/>
      <c r="C120" s="186"/>
      <c r="D120" s="164"/>
      <c r="E120" s="131">
        <f t="shared" si="5"/>
        <v>0</v>
      </c>
      <c r="F120" s="1"/>
      <c r="G120" s="7"/>
      <c r="H120" s="8"/>
    </row>
    <row r="121" spans="1:9" ht="15.75" hidden="1" customHeight="1" x14ac:dyDescent="0.3">
      <c r="B121" s="223"/>
      <c r="C121" s="186"/>
      <c r="D121" s="164"/>
      <c r="E121" s="131">
        <f t="shared" si="5"/>
        <v>0</v>
      </c>
      <c r="F121" s="1"/>
      <c r="G121" s="7"/>
      <c r="H121" s="8"/>
    </row>
    <row r="122" spans="1:9" ht="15.75" hidden="1" customHeight="1" x14ac:dyDescent="0.3">
      <c r="B122" s="223"/>
      <c r="C122" s="186"/>
      <c r="D122" s="164"/>
      <c r="E122" s="131">
        <f t="shared" si="5"/>
        <v>0</v>
      </c>
      <c r="F122" s="1"/>
      <c r="G122" s="7"/>
      <c r="H122" s="8"/>
    </row>
    <row r="123" spans="1:9" ht="15.75" hidden="1" customHeight="1" x14ac:dyDescent="0.3">
      <c r="B123" s="223"/>
      <c r="C123" s="186"/>
      <c r="D123" s="164"/>
      <c r="E123" s="131">
        <f t="shared" si="5"/>
        <v>0</v>
      </c>
      <c r="F123" s="1"/>
      <c r="G123" s="7"/>
      <c r="H123" s="8"/>
    </row>
    <row r="124" spans="1:9" ht="15.75" hidden="1" customHeight="1" thickBot="1" x14ac:dyDescent="0.35">
      <c r="B124" s="223"/>
      <c r="C124" s="186"/>
      <c r="D124" s="164"/>
      <c r="E124" s="131">
        <f t="shared" si="5"/>
        <v>0</v>
      </c>
      <c r="F124" s="1"/>
      <c r="G124" s="7"/>
      <c r="H124" s="8"/>
    </row>
    <row r="125" spans="1:9" ht="16.5" hidden="1" thickTop="1" x14ac:dyDescent="0.3">
      <c r="B125" s="58" t="s">
        <v>79</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41" t="e">
        <f>IF(A128=1,VLOOKUP(B128,Alle_Kostensoorten[],2,FALSE),VLOOKUP(A128,Alle_Kostensoorten[],2,FALSE))</f>
        <v>#N/A</v>
      </c>
      <c r="C129" s="241"/>
      <c r="D129" s="241"/>
      <c r="E129" s="241"/>
      <c r="F129" s="241"/>
      <c r="G129" s="241"/>
      <c r="H129" s="241"/>
      <c r="I129" s="241"/>
    </row>
    <row r="130" spans="1:9" ht="9.75" hidden="1" customHeight="1" x14ac:dyDescent="0.3">
      <c r="B130" s="3"/>
      <c r="C130" s="4"/>
      <c r="D130" s="12"/>
      <c r="E130" s="12"/>
      <c r="F130" s="9"/>
      <c r="G130"/>
      <c r="H130"/>
    </row>
    <row r="131" spans="1:9" ht="16.5" hidden="1" customHeight="1" thickBot="1" x14ac:dyDescent="0.35">
      <c r="B131" s="199" t="s">
        <v>2</v>
      </c>
      <c r="C131" s="200" t="s">
        <v>93</v>
      </c>
      <c r="D131" s="200" t="s">
        <v>6</v>
      </c>
      <c r="E131" s="201" t="s">
        <v>0</v>
      </c>
      <c r="F131" s="201" t="s">
        <v>40</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79</v>
      </c>
      <c r="C141" s="58"/>
      <c r="D141" s="58"/>
      <c r="E141" s="137">
        <f>SUM(E132:E140)</f>
        <v>0</v>
      </c>
      <c r="F141" s="176"/>
      <c r="G141" s="176"/>
      <c r="H141" s="176"/>
      <c r="I141" s="176"/>
    </row>
    <row r="142" spans="1:9" hidden="1"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4" t="str">
        <f>Hulpblad!V2</f>
        <v xml:space="preserve"> </v>
      </c>
      <c r="C210" s="159">
        <f>IF(AND($A$206=1,B210&lt;&gt;"",B210&lt;&gt;" "),(SUMIFS($G$59:$G$73,$B$59:$B$73,$B210)+SUMIFS($E$115:$E$124,$B$115:$B$124,$B210))*0.4,0)</f>
        <v>0</v>
      </c>
      <c r="D210"/>
      <c r="E210"/>
      <c r="F210"/>
      <c r="G210"/>
      <c r="H210"/>
    </row>
    <row r="211" spans="2:9" ht="15.75" hidden="1" customHeight="1" x14ac:dyDescent="0.3">
      <c r="B211" s="225"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5" t="str">
        <f>Hulpblad!V4</f>
        <v xml:space="preserve"> </v>
      </c>
      <c r="C212" s="160">
        <f t="shared" si="10"/>
        <v>0</v>
      </c>
      <c r="D212"/>
      <c r="E212"/>
      <c r="F212"/>
      <c r="G212"/>
      <c r="H212"/>
    </row>
    <row r="213" spans="2:9" ht="15.75" hidden="1" customHeight="1" x14ac:dyDescent="0.3">
      <c r="B213" s="225" t="str">
        <f>Hulpblad!V5</f>
        <v xml:space="preserve"> </v>
      </c>
      <c r="C213" s="160">
        <f t="shared" si="10"/>
        <v>0</v>
      </c>
      <c r="D213"/>
      <c r="E213"/>
      <c r="F213"/>
      <c r="G213"/>
      <c r="H213"/>
    </row>
    <row r="214" spans="2:9" ht="15.75" hidden="1" customHeight="1" x14ac:dyDescent="0.3">
      <c r="B214" s="225" t="str">
        <f>Hulpblad!V6</f>
        <v xml:space="preserve"> </v>
      </c>
      <c r="C214" s="160">
        <f t="shared" si="10"/>
        <v>0</v>
      </c>
      <c r="D214"/>
      <c r="E214"/>
      <c r="F214"/>
      <c r="G214"/>
      <c r="H214"/>
    </row>
    <row r="215" spans="2:9" ht="15.75" hidden="1" customHeight="1" x14ac:dyDescent="0.3">
      <c r="B215" s="225" t="str">
        <f>Hulpblad!V7</f>
        <v xml:space="preserve"> </v>
      </c>
      <c r="C215" s="160">
        <f t="shared" si="10"/>
        <v>0</v>
      </c>
      <c r="D215"/>
      <c r="E215"/>
      <c r="F215"/>
      <c r="G215"/>
      <c r="H215"/>
    </row>
    <row r="216" spans="2:9" ht="15.75" hidden="1" customHeight="1" x14ac:dyDescent="0.3">
      <c r="B216" s="225" t="str">
        <f>Hulpblad!V8</f>
        <v xml:space="preserve"> </v>
      </c>
      <c r="C216" s="160">
        <f t="shared" si="10"/>
        <v>0</v>
      </c>
      <c r="D216"/>
      <c r="E216"/>
      <c r="F216"/>
      <c r="G216"/>
      <c r="H216"/>
    </row>
    <row r="217" spans="2:9" ht="15.75" hidden="1" customHeight="1" x14ac:dyDescent="0.3">
      <c r="B217" s="225" t="str">
        <f>Hulpblad!V9</f>
        <v xml:space="preserve"> </v>
      </c>
      <c r="C217" s="160">
        <f t="shared" si="10"/>
        <v>0</v>
      </c>
      <c r="D217"/>
      <c r="E217"/>
      <c r="F217"/>
      <c r="G217"/>
      <c r="H217"/>
    </row>
    <row r="218" spans="2:9" ht="15.75" hidden="1" customHeight="1" x14ac:dyDescent="0.3">
      <c r="B218" s="225" t="str">
        <f>Hulpblad!V10</f>
        <v xml:space="preserve"> </v>
      </c>
      <c r="C218" s="160">
        <f t="shared" si="10"/>
        <v>0</v>
      </c>
      <c r="D218"/>
      <c r="E218"/>
      <c r="F218"/>
      <c r="G218"/>
      <c r="H218"/>
    </row>
    <row r="219" spans="2:9" ht="15.75" hidden="1" customHeight="1" thickBot="1" x14ac:dyDescent="0.35">
      <c r="B219" s="225" t="str">
        <f>Hulpblad!V11</f>
        <v xml:space="preserve"> </v>
      </c>
      <c r="C219" s="160">
        <f t="shared" si="10"/>
        <v>0</v>
      </c>
      <c r="D219"/>
      <c r="E219"/>
      <c r="F219"/>
      <c r="G219"/>
      <c r="H219"/>
    </row>
    <row r="220" spans="2:9" ht="16.5" hidden="1" thickTop="1" x14ac:dyDescent="0.3">
      <c r="B220" s="226" t="s">
        <v>79</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65" customHeight="1" x14ac:dyDescent="0.25">
      <c r="B227" s="247" t="s">
        <v>176</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hidden="1"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s>
  <phoneticPr fontId="10" type="noConversion"/>
  <conditionalFormatting sqref="A12:I33 A34:B34 H34:I34 A35:I35 A36:K52 A53:I55 A58:J74 A80:F91 A126:I183 A209:F220">
    <cfRule type="expression" dxfId="45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58" priority="25" stopIfTrue="1">
      <formula>$A$16=0</formula>
    </cfRule>
  </conditionalFormatting>
  <conditionalFormatting sqref="B29:C29">
    <cfRule type="expression" dxfId="457" priority="150">
      <formula>LEFT($C$29,3)="Let"</formula>
    </cfRule>
  </conditionalFormatting>
  <conditionalFormatting sqref="B33:C33 B36:G52">
    <cfRule type="expression" dxfId="456" priority="109">
      <formula>$A$33="nvt"</formula>
    </cfRule>
  </conditionalFormatting>
  <conditionalFormatting sqref="B55:C55 B58:G74">
    <cfRule type="expression" dxfId="455" priority="110">
      <formula>$A$55="nvt"</formula>
    </cfRule>
  </conditionalFormatting>
  <conditionalFormatting sqref="B94:C94 B97:E108">
    <cfRule type="expression" dxfId="454" priority="105">
      <formula>$A$94="nvt"</formula>
    </cfRule>
  </conditionalFormatting>
  <conditionalFormatting sqref="B111:C111 B114:E125">
    <cfRule type="expression" dxfId="453" priority="14">
      <formula>$A$111="nvt"</formula>
    </cfRule>
  </conditionalFormatting>
  <conditionalFormatting sqref="B128:C128">
    <cfRule type="expression" dxfId="452" priority="103">
      <formula>$A$128="nvt"</formula>
    </cfRule>
  </conditionalFormatting>
  <conditionalFormatting sqref="B144:C144">
    <cfRule type="expression" dxfId="451" priority="101">
      <formula>$A$144="nvt"</formula>
    </cfRule>
  </conditionalFormatting>
  <conditionalFormatting sqref="B168:C168">
    <cfRule type="expression" dxfId="450" priority="99">
      <formula>$A$168="nvt"</formula>
    </cfRule>
  </conditionalFormatting>
  <conditionalFormatting sqref="B17:D26">
    <cfRule type="expression" dxfId="449" priority="115">
      <formula>$A17=0</formula>
    </cfRule>
  </conditionalFormatting>
  <conditionalFormatting sqref="B77:D77 B80:C91">
    <cfRule type="expression" dxfId="448" priority="107">
      <formula>$A$77="nvt"</formula>
    </cfRule>
  </conditionalFormatting>
  <conditionalFormatting sqref="B206:D206 B209:C220">
    <cfRule type="expression" dxfId="447" priority="93">
      <formula>$A$206="nvt"</formula>
    </cfRule>
  </conditionalFormatting>
  <conditionalFormatting sqref="B186:F203 B183:C183">
    <cfRule type="expression" dxfId="446" priority="95">
      <formula>$A$183="nvt"</formula>
    </cfRule>
  </conditionalFormatting>
  <conditionalFormatting sqref="B131:I141">
    <cfRule type="expression" dxfId="445" priority="26">
      <formula>$A$128="nvt"</formula>
    </cfRule>
  </conditionalFormatting>
  <conditionalFormatting sqref="B147:I165">
    <cfRule type="expression" dxfId="444" priority="24">
      <formula>$A$144="nvt"</formula>
    </cfRule>
  </conditionalFormatting>
  <conditionalFormatting sqref="B171:I180">
    <cfRule type="expression" dxfId="443" priority="123">
      <formula>$A$168="nvt"</formula>
    </cfRule>
  </conditionalFormatting>
  <conditionalFormatting sqref="C240">
    <cfRule type="cellIs" dxfId="442" priority="114" operator="notEqual">
      <formula>"JA"</formula>
    </cfRule>
  </conditionalFormatting>
  <conditionalFormatting sqref="D236">
    <cfRule type="expression" dxfId="441" priority="30">
      <formula>C240&lt;&gt;"JA"</formula>
    </cfRule>
  </conditionalFormatting>
  <conditionalFormatting sqref="G186:G203">
    <cfRule type="expression" dxfId="440" priority="13">
      <formula>$A$183="nvt"</formula>
    </cfRule>
  </conditionalFormatting>
  <conditionalFormatting sqref="H186:I202">
    <cfRule type="expression" dxfId="439" priority="3">
      <formula>$A$144="nvt"</formula>
    </cfRule>
  </conditionalFormatting>
  <conditionalFormatting sqref="H203:I203">
    <cfRule type="expression" dxfId="438" priority="11">
      <formula>$A$183="nvt"</formula>
    </cfRule>
  </conditionalFormatting>
  <conditionalFormatting sqref="I186:J202">
    <cfRule type="expression" dxfId="43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147</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118"/>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41" t="str">
        <f>IF(A33="nvt",VLOOKUP(A33,Alle_Kostensoorten[],2,FALSE),VLOOKUP(B33,Alle_Kostensoorten[],2,FALSE))</f>
        <v>Toelichting: Zie voor berekening tabblad 'Instructie'</v>
      </c>
      <c r="C34" s="241"/>
      <c r="D34" s="241"/>
      <c r="E34" s="241"/>
      <c r="F34" s="241"/>
      <c r="G34" s="241"/>
      <c r="H34"/>
    </row>
    <row r="35" spans="1:9" ht="11.25" hidden="1" customHeight="1" x14ac:dyDescent="0.3">
      <c r="B35" s="3"/>
      <c r="C35" s="4"/>
      <c r="D35"/>
      <c r="E35"/>
      <c r="F35"/>
      <c r="G35"/>
      <c r="H35"/>
    </row>
    <row r="36" spans="1:9" ht="31.5" hidden="1" customHeight="1" thickBot="1" x14ac:dyDescent="0.35">
      <c r="B36" s="158" t="s">
        <v>2</v>
      </c>
      <c r="C36" s="110" t="s">
        <v>91</v>
      </c>
      <c r="D36" s="110" t="s">
        <v>139</v>
      </c>
      <c r="E36" s="110" t="s">
        <v>145</v>
      </c>
      <c r="F36" s="110" t="s">
        <v>141</v>
      </c>
      <c r="G36" s="157" t="s">
        <v>0</v>
      </c>
      <c r="H36"/>
      <c r="I36" s="10"/>
    </row>
    <row r="37" spans="1:9" ht="15.75" hidden="1" customHeight="1" thickTop="1" x14ac:dyDescent="0.3">
      <c r="B37" s="203"/>
      <c r="C37" s="186"/>
      <c r="D37" s="215"/>
      <c r="E37" s="187"/>
      <c r="F37" s="189"/>
      <c r="G37" s="159">
        <f>IF($A$33=1,$F37*$E37,0)</f>
        <v>0</v>
      </c>
      <c r="H37"/>
    </row>
    <row r="38" spans="1:9" ht="15.75" hidden="1" customHeight="1" x14ac:dyDescent="0.3">
      <c r="B38" s="173"/>
      <c r="C38" s="86"/>
      <c r="D38" s="216"/>
      <c r="E38" s="166"/>
      <c r="F38" s="164"/>
      <c r="G38" s="160">
        <f t="shared" ref="G38:G51" si="1">IF($A$33=1,$F38*$E38,0)</f>
        <v>0</v>
      </c>
      <c r="H38"/>
    </row>
    <row r="39" spans="1:9" ht="15.75" hidden="1" customHeight="1" x14ac:dyDescent="0.3">
      <c r="B39" s="173"/>
      <c r="C39" s="86"/>
      <c r="D39" s="216"/>
      <c r="E39" s="166"/>
      <c r="F39" s="164"/>
      <c r="G39" s="160">
        <f t="shared" si="1"/>
        <v>0</v>
      </c>
      <c r="H39"/>
    </row>
    <row r="40" spans="1:9" ht="15.75" hidden="1" customHeight="1" x14ac:dyDescent="0.3">
      <c r="B40" s="173"/>
      <c r="C40" s="86"/>
      <c r="D40" s="216"/>
      <c r="E40" s="166"/>
      <c r="F40" s="164"/>
      <c r="G40" s="160">
        <f t="shared" si="1"/>
        <v>0</v>
      </c>
      <c r="H40"/>
    </row>
    <row r="41" spans="1:9" ht="15.75" hidden="1" customHeight="1" x14ac:dyDescent="0.3">
      <c r="B41" s="173"/>
      <c r="C41" s="86"/>
      <c r="D41" s="216"/>
      <c r="E41" s="166"/>
      <c r="F41" s="164"/>
      <c r="G41" s="160">
        <f t="shared" si="1"/>
        <v>0</v>
      </c>
      <c r="H41"/>
    </row>
    <row r="42" spans="1:9" ht="15.75" hidden="1" customHeight="1" x14ac:dyDescent="0.3">
      <c r="B42" s="173"/>
      <c r="C42" s="86"/>
      <c r="D42" s="216"/>
      <c r="E42" s="166"/>
      <c r="F42" s="164"/>
      <c r="G42" s="160">
        <f t="shared" si="1"/>
        <v>0</v>
      </c>
      <c r="H42"/>
    </row>
    <row r="43" spans="1:9" ht="15.75" hidden="1" customHeight="1" x14ac:dyDescent="0.3">
      <c r="B43" s="173"/>
      <c r="C43" s="86"/>
      <c r="D43" s="216"/>
      <c r="E43" s="166"/>
      <c r="F43" s="164"/>
      <c r="G43" s="160">
        <f t="shared" si="1"/>
        <v>0</v>
      </c>
      <c r="H43"/>
    </row>
    <row r="44" spans="1:9" ht="15.75" hidden="1" customHeight="1" x14ac:dyDescent="0.3">
      <c r="B44" s="173"/>
      <c r="C44" s="86"/>
      <c r="D44" s="216"/>
      <c r="E44" s="166"/>
      <c r="F44" s="164"/>
      <c r="G44" s="160">
        <f t="shared" si="1"/>
        <v>0</v>
      </c>
      <c r="H44"/>
    </row>
    <row r="45" spans="1:9" ht="15.75" hidden="1" customHeight="1" x14ac:dyDescent="0.3">
      <c r="B45" s="173"/>
      <c r="C45" s="86"/>
      <c r="D45" s="216"/>
      <c r="E45" s="166"/>
      <c r="F45" s="164"/>
      <c r="G45" s="160">
        <f t="shared" si="1"/>
        <v>0</v>
      </c>
      <c r="H45"/>
    </row>
    <row r="46" spans="1:9" ht="15.75" hidden="1" customHeight="1" x14ac:dyDescent="0.3">
      <c r="B46" s="173"/>
      <c r="C46" s="86"/>
      <c r="D46" s="216"/>
      <c r="E46" s="166"/>
      <c r="F46" s="164"/>
      <c r="G46" s="160">
        <f t="shared" si="1"/>
        <v>0</v>
      </c>
      <c r="H46"/>
    </row>
    <row r="47" spans="1:9" ht="15.75" hidden="1" customHeight="1" x14ac:dyDescent="0.3">
      <c r="B47" s="173"/>
      <c r="C47" s="86"/>
      <c r="D47" s="216"/>
      <c r="E47" s="166"/>
      <c r="F47" s="164"/>
      <c r="G47" s="160">
        <f t="shared" si="1"/>
        <v>0</v>
      </c>
      <c r="H47"/>
    </row>
    <row r="48" spans="1:9" ht="15.75" hidden="1" customHeight="1" x14ac:dyDescent="0.3">
      <c r="B48" s="173"/>
      <c r="C48" s="86"/>
      <c r="D48" s="216"/>
      <c r="E48" s="166"/>
      <c r="F48" s="164"/>
      <c r="G48" s="160">
        <f t="shared" si="1"/>
        <v>0</v>
      </c>
      <c r="H48"/>
    </row>
    <row r="49" spans="1:8" ht="15.75" hidden="1" customHeight="1" x14ac:dyDescent="0.3">
      <c r="B49" s="173"/>
      <c r="C49" s="86"/>
      <c r="D49" s="216"/>
      <c r="E49" s="166"/>
      <c r="F49" s="164"/>
      <c r="G49" s="160">
        <f t="shared" si="1"/>
        <v>0</v>
      </c>
      <c r="H49"/>
    </row>
    <row r="50" spans="1:8" ht="15.75" hidden="1" customHeight="1" x14ac:dyDescent="0.3">
      <c r="B50" s="173"/>
      <c r="C50" s="86"/>
      <c r="D50" s="216"/>
      <c r="E50" s="166"/>
      <c r="F50" s="164"/>
      <c r="G50" s="160">
        <f t="shared" si="1"/>
        <v>0</v>
      </c>
      <c r="H50"/>
    </row>
    <row r="51" spans="1:8" ht="15.75" hidden="1" customHeight="1" thickBot="1" x14ac:dyDescent="0.35">
      <c r="B51" s="73"/>
      <c r="C51" s="74"/>
      <c r="D51" s="217"/>
      <c r="E51" s="76"/>
      <c r="F51" s="117"/>
      <c r="G51" s="131">
        <f t="shared" si="1"/>
        <v>0</v>
      </c>
      <c r="H51"/>
    </row>
    <row r="52" spans="1:8" ht="16.5" hidden="1" thickTop="1" x14ac:dyDescent="0.3">
      <c r="B52" s="58" t="s">
        <v>79</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41" t="str">
        <f>IF(A55="nvt",VLOOKUP(A55,Alle_Kostensoorten[],2,FALSE),VLOOKUP(B55,Alle_Kostensoorten[],2,FALSE))</f>
        <v>Toelichting: Zie voor berekening tabblad 'Instructie'</v>
      </c>
      <c r="C56" s="241"/>
      <c r="D56" s="241"/>
      <c r="E56" s="241"/>
      <c r="F56" s="241"/>
      <c r="G56" s="241"/>
      <c r="H56"/>
    </row>
    <row r="57" spans="1:8" ht="9" hidden="1" customHeight="1" x14ac:dyDescent="0.3">
      <c r="B57" s="1"/>
      <c r="C57" s="1"/>
      <c r="D57" s="1"/>
      <c r="E57" s="1"/>
      <c r="F57" s="7"/>
      <c r="G57" s="8"/>
      <c r="H57"/>
    </row>
    <row r="58" spans="1:8" ht="16.5" hidden="1" thickBot="1" x14ac:dyDescent="0.35">
      <c r="B58" s="158" t="s">
        <v>2</v>
      </c>
      <c r="C58" s="110" t="s">
        <v>91</v>
      </c>
      <c r="D58" s="110" t="s">
        <v>139</v>
      </c>
      <c r="E58" s="110" t="s">
        <v>140</v>
      </c>
      <c r="F58" s="110" t="s">
        <v>141</v>
      </c>
      <c r="G58" s="157" t="s">
        <v>0</v>
      </c>
      <c r="H58"/>
    </row>
    <row r="59" spans="1:8" ht="15.75" hidden="1" customHeight="1" thickTop="1" x14ac:dyDescent="0.3">
      <c r="B59" s="185"/>
      <c r="C59" s="186"/>
      <c r="D59" s="215"/>
      <c r="E59" s="187"/>
      <c r="F59" s="189"/>
      <c r="G59" s="159">
        <f>IF($A$55=1,$F59*$E59,0)</f>
        <v>0</v>
      </c>
      <c r="H59"/>
    </row>
    <row r="60" spans="1:8" ht="15.75" hidden="1" customHeight="1" x14ac:dyDescent="0.3">
      <c r="B60" s="161"/>
      <c r="C60" s="86"/>
      <c r="D60" s="216"/>
      <c r="E60" s="166"/>
      <c r="F60" s="164"/>
      <c r="G60" s="160">
        <f t="shared" ref="G60:G73" si="2">IF($A$55=1,$F60*55,0)</f>
        <v>0</v>
      </c>
      <c r="H60"/>
    </row>
    <row r="61" spans="1:8" ht="15.75" hidden="1" customHeight="1" x14ac:dyDescent="0.3">
      <c r="B61" s="161"/>
      <c r="C61" s="86"/>
      <c r="D61" s="216"/>
      <c r="E61" s="166"/>
      <c r="F61" s="164"/>
      <c r="G61" s="160">
        <f t="shared" si="2"/>
        <v>0</v>
      </c>
      <c r="H61"/>
    </row>
    <row r="62" spans="1:8" ht="15.75" hidden="1" customHeight="1" x14ac:dyDescent="0.3">
      <c r="B62" s="161"/>
      <c r="C62" s="86"/>
      <c r="D62" s="216"/>
      <c r="E62" s="166"/>
      <c r="F62" s="164"/>
      <c r="G62" s="160">
        <f t="shared" si="2"/>
        <v>0</v>
      </c>
      <c r="H62"/>
    </row>
    <row r="63" spans="1:8" ht="15.75" hidden="1" customHeight="1" x14ac:dyDescent="0.3">
      <c r="B63" s="161"/>
      <c r="C63" s="86"/>
      <c r="D63" s="216"/>
      <c r="E63" s="166"/>
      <c r="F63" s="164"/>
      <c r="G63" s="160">
        <f t="shared" si="2"/>
        <v>0</v>
      </c>
      <c r="H63"/>
    </row>
    <row r="64" spans="1:8" ht="15.75" hidden="1" customHeight="1" x14ac:dyDescent="0.3">
      <c r="B64" s="161"/>
      <c r="C64" s="86"/>
      <c r="D64" s="216"/>
      <c r="E64" s="166"/>
      <c r="F64" s="164"/>
      <c r="G64" s="160">
        <f t="shared" si="2"/>
        <v>0</v>
      </c>
      <c r="H64"/>
    </row>
    <row r="65" spans="1:8" ht="15.75" hidden="1" customHeight="1" x14ac:dyDescent="0.3">
      <c r="B65" s="161"/>
      <c r="C65" s="86"/>
      <c r="D65" s="216"/>
      <c r="E65" s="166"/>
      <c r="F65" s="164"/>
      <c r="G65" s="160">
        <f t="shared" si="2"/>
        <v>0</v>
      </c>
      <c r="H65"/>
    </row>
    <row r="66" spans="1:8" ht="15.75" hidden="1" customHeight="1" x14ac:dyDescent="0.3">
      <c r="B66" s="161"/>
      <c r="C66" s="86"/>
      <c r="D66" s="216"/>
      <c r="E66" s="166"/>
      <c r="F66" s="164"/>
      <c r="G66" s="160">
        <f t="shared" si="2"/>
        <v>0</v>
      </c>
      <c r="H66"/>
    </row>
    <row r="67" spans="1:8" ht="15.75" hidden="1" customHeight="1" x14ac:dyDescent="0.3">
      <c r="B67" s="161"/>
      <c r="C67" s="86"/>
      <c r="D67" s="216"/>
      <c r="E67" s="166"/>
      <c r="F67" s="164"/>
      <c r="G67" s="160">
        <f t="shared" si="2"/>
        <v>0</v>
      </c>
      <c r="H67"/>
    </row>
    <row r="68" spans="1:8" ht="15.75" hidden="1" customHeight="1" x14ac:dyDescent="0.3">
      <c r="B68" s="161"/>
      <c r="C68" s="86"/>
      <c r="D68" s="216"/>
      <c r="E68" s="166"/>
      <c r="F68" s="164"/>
      <c r="G68" s="160">
        <f t="shared" si="2"/>
        <v>0</v>
      </c>
      <c r="H68"/>
    </row>
    <row r="69" spans="1:8" ht="15.75" hidden="1" customHeight="1" x14ac:dyDescent="0.3">
      <c r="B69" s="161"/>
      <c r="C69" s="86"/>
      <c r="D69" s="216"/>
      <c r="E69" s="166"/>
      <c r="F69" s="164"/>
      <c r="G69" s="160">
        <f t="shared" si="2"/>
        <v>0</v>
      </c>
      <c r="H69"/>
    </row>
    <row r="70" spans="1:8" ht="15.75" hidden="1" customHeight="1" x14ac:dyDescent="0.3">
      <c r="B70" s="161"/>
      <c r="C70" s="86"/>
      <c r="D70" s="216"/>
      <c r="E70" s="166"/>
      <c r="F70" s="164"/>
      <c r="G70" s="160">
        <f t="shared" si="2"/>
        <v>0</v>
      </c>
      <c r="H70"/>
    </row>
    <row r="71" spans="1:8" ht="15.75" hidden="1" customHeight="1" x14ac:dyDescent="0.3">
      <c r="B71" s="161"/>
      <c r="C71" s="86"/>
      <c r="D71" s="216"/>
      <c r="E71" s="166"/>
      <c r="F71" s="164"/>
      <c r="G71" s="160">
        <f t="shared" si="2"/>
        <v>0</v>
      </c>
      <c r="H71"/>
    </row>
    <row r="72" spans="1:8" ht="15.75" hidden="1" customHeight="1" x14ac:dyDescent="0.3">
      <c r="B72" s="161"/>
      <c r="C72" s="86"/>
      <c r="D72" s="216"/>
      <c r="E72" s="166"/>
      <c r="F72" s="164"/>
      <c r="G72" s="160">
        <f t="shared" si="2"/>
        <v>0</v>
      </c>
      <c r="H72"/>
    </row>
    <row r="73" spans="1:8" ht="15.75" hidden="1" customHeight="1" thickBot="1" x14ac:dyDescent="0.35">
      <c r="B73" s="75"/>
      <c r="C73" s="171"/>
      <c r="D73" s="219"/>
      <c r="E73" s="218"/>
      <c r="F73" s="172"/>
      <c r="G73" s="131">
        <f t="shared" si="2"/>
        <v>0</v>
      </c>
      <c r="H73"/>
    </row>
    <row r="74" spans="1:8" ht="16.5" hidden="1" thickTop="1" x14ac:dyDescent="0.3">
      <c r="B74" s="58" t="s">
        <v>79</v>
      </c>
      <c r="C74" s="58"/>
      <c r="D74" s="220"/>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41" t="e">
        <f>IF(A94=1,VLOOKUP(B94,Alle_Kostensoorten[],2,FALSE),VLOOKUP(A94,Alle_Kostensoorten[],2,FALSE))</f>
        <v>#N/A</v>
      </c>
      <c r="C95" s="241"/>
      <c r="D95" s="241"/>
      <c r="E95" s="241"/>
      <c r="F95" s="241"/>
      <c r="G95" s="241"/>
      <c r="H95"/>
    </row>
    <row r="96" spans="1:8" ht="9.75" hidden="1" customHeight="1" x14ac:dyDescent="0.3">
      <c r="B96" s="1"/>
      <c r="C96" s="1"/>
      <c r="D96" s="1"/>
      <c r="E96" s="1"/>
      <c r="F96" s="7"/>
      <c r="G96" s="8"/>
      <c r="H96"/>
    </row>
    <row r="97" spans="1:9" ht="16.5" hidden="1" thickBot="1" x14ac:dyDescent="0.35">
      <c r="B97" s="56" t="s">
        <v>2</v>
      </c>
      <c r="C97" s="200" t="s">
        <v>91</v>
      </c>
      <c r="D97" s="200" t="s">
        <v>61</v>
      </c>
      <c r="E97" s="57" t="s">
        <v>0</v>
      </c>
      <c r="F97" s="1"/>
      <c r="G97" s="7"/>
      <c r="H97" s="8"/>
    </row>
    <row r="98" spans="1:9" ht="15.75" hidden="1" customHeight="1" thickTop="1" x14ac:dyDescent="0.3">
      <c r="B98" s="222"/>
      <c r="C98" s="186"/>
      <c r="D98" s="164"/>
      <c r="E98" s="130">
        <f>IF($A$94=1,$D98*50,0)</f>
        <v>0</v>
      </c>
      <c r="F98" s="1"/>
      <c r="G98" s="7"/>
      <c r="H98" s="8"/>
    </row>
    <row r="99" spans="1:9" ht="15.75" hidden="1" customHeight="1" x14ac:dyDescent="0.3">
      <c r="B99" s="223"/>
      <c r="C99" s="186"/>
      <c r="D99" s="164"/>
      <c r="E99" s="131">
        <f t="shared" ref="E99:E107" si="4">IF($A$94=1,$D99*50,0)</f>
        <v>0</v>
      </c>
      <c r="F99" s="1"/>
      <c r="G99" s="7"/>
      <c r="H99" s="8"/>
    </row>
    <row r="100" spans="1:9" ht="15.75" hidden="1" customHeight="1" x14ac:dyDescent="0.3">
      <c r="B100" s="223"/>
      <c r="C100" s="186"/>
      <c r="D100" s="164"/>
      <c r="E100" s="131">
        <f t="shared" si="4"/>
        <v>0</v>
      </c>
      <c r="F100" s="1"/>
      <c r="G100" s="7"/>
      <c r="H100" s="8"/>
    </row>
    <row r="101" spans="1:9" ht="15.75" hidden="1" customHeight="1" x14ac:dyDescent="0.3">
      <c r="B101" s="223"/>
      <c r="C101" s="186"/>
      <c r="D101" s="164"/>
      <c r="E101" s="131">
        <f t="shared" si="4"/>
        <v>0</v>
      </c>
      <c r="F101" s="1"/>
      <c r="G101" s="7"/>
      <c r="H101" s="8"/>
    </row>
    <row r="102" spans="1:9" ht="15.75" hidden="1" customHeight="1" x14ac:dyDescent="0.3">
      <c r="B102" s="223"/>
      <c r="C102" s="186"/>
      <c r="D102" s="164"/>
      <c r="E102" s="131">
        <f t="shared" si="4"/>
        <v>0</v>
      </c>
      <c r="F102" s="1"/>
      <c r="G102" s="7"/>
      <c r="H102" s="8"/>
    </row>
    <row r="103" spans="1:9" ht="15.75" hidden="1" customHeight="1" x14ac:dyDescent="0.3">
      <c r="B103" s="223"/>
      <c r="C103" s="186"/>
      <c r="D103" s="164"/>
      <c r="E103" s="131">
        <f t="shared" si="4"/>
        <v>0</v>
      </c>
      <c r="F103" s="1"/>
      <c r="G103" s="7"/>
      <c r="H103" s="8"/>
    </row>
    <row r="104" spans="1:9" ht="15.75" hidden="1" customHeight="1" x14ac:dyDescent="0.3">
      <c r="B104" s="223"/>
      <c r="C104" s="186"/>
      <c r="D104" s="164"/>
      <c r="E104" s="131">
        <f t="shared" si="4"/>
        <v>0</v>
      </c>
      <c r="F104" s="1"/>
      <c r="G104" s="7"/>
      <c r="H104" s="8"/>
    </row>
    <row r="105" spans="1:9" ht="15.75" hidden="1" customHeight="1" x14ac:dyDescent="0.3">
      <c r="B105" s="223"/>
      <c r="C105" s="186"/>
      <c r="D105" s="164"/>
      <c r="E105" s="131">
        <f t="shared" si="4"/>
        <v>0</v>
      </c>
      <c r="F105" s="1"/>
      <c r="G105" s="7"/>
      <c r="H105" s="8"/>
    </row>
    <row r="106" spans="1:9" ht="15.75" hidden="1" customHeight="1" x14ac:dyDescent="0.3">
      <c r="B106" s="223"/>
      <c r="C106" s="186"/>
      <c r="D106" s="164"/>
      <c r="E106" s="131">
        <f t="shared" si="4"/>
        <v>0</v>
      </c>
      <c r="F106" s="1"/>
      <c r="G106" s="7"/>
      <c r="H106" s="8"/>
    </row>
    <row r="107" spans="1:9" ht="15.75" hidden="1" customHeight="1" thickBot="1" x14ac:dyDescent="0.35">
      <c r="B107" s="223"/>
      <c r="C107" s="186"/>
      <c r="D107" s="164"/>
      <c r="E107" s="131">
        <f t="shared" si="4"/>
        <v>0</v>
      </c>
      <c r="F107" s="1"/>
      <c r="G107" s="7"/>
      <c r="H107" s="8"/>
    </row>
    <row r="108" spans="1:9" ht="16.5" hidden="1" thickTop="1" x14ac:dyDescent="0.3">
      <c r="B108" s="58" t="s">
        <v>79</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4" t="str">
        <f>B21</f>
        <v>Vast uurtarief eigen arbeid - € 43</v>
      </c>
      <c r="C111" s="37"/>
      <c r="D111" s="1"/>
      <c r="E111" s="1"/>
      <c r="F111" s="7"/>
      <c r="G111" s="8"/>
      <c r="H111"/>
    </row>
    <row r="112" spans="1:9" ht="15" hidden="1" x14ac:dyDescent="0.25">
      <c r="B112" s="241" t="e">
        <f>IF(A111=1,VLOOKUP(B111,Alle_Kostensoorten[],2,FALSE),VLOOKUP(A111,Alle_Kostensoorten[],2,FALSE))</f>
        <v>#N/A</v>
      </c>
      <c r="C112" s="241"/>
      <c r="D112" s="241"/>
      <c r="E112" s="241"/>
      <c r="F112" s="241"/>
      <c r="G112" s="241"/>
      <c r="H112"/>
    </row>
    <row r="113" spans="1:9" ht="9.75" hidden="1" customHeight="1" x14ac:dyDescent="0.3">
      <c r="B113" s="1"/>
      <c r="C113" s="1"/>
      <c r="D113" s="1"/>
      <c r="E113" s="1"/>
      <c r="F113" s="7"/>
      <c r="G113" s="8"/>
      <c r="H113"/>
    </row>
    <row r="114" spans="1:9" ht="16.5" hidden="1" thickBot="1" x14ac:dyDescent="0.35">
      <c r="B114" s="56" t="s">
        <v>2</v>
      </c>
      <c r="C114" s="200" t="s">
        <v>91</v>
      </c>
      <c r="D114" s="200" t="s">
        <v>61</v>
      </c>
      <c r="E114" s="57" t="s">
        <v>0</v>
      </c>
      <c r="F114" s="1"/>
      <c r="G114" s="7"/>
      <c r="H114" s="8"/>
    </row>
    <row r="115" spans="1:9" ht="15.75" hidden="1" customHeight="1" thickTop="1" x14ac:dyDescent="0.3">
      <c r="B115" s="222"/>
      <c r="C115" s="186"/>
      <c r="D115" s="164"/>
      <c r="E115" s="130">
        <f>IF($A$111=1,$D115*43,0)</f>
        <v>0</v>
      </c>
      <c r="F115" s="1"/>
      <c r="G115" s="7"/>
      <c r="H115" s="8"/>
    </row>
    <row r="116" spans="1:9" ht="15.75" hidden="1" customHeight="1" x14ac:dyDescent="0.3">
      <c r="B116" s="223"/>
      <c r="C116" s="186"/>
      <c r="D116" s="164"/>
      <c r="E116" s="131">
        <f t="shared" ref="E116:E124" si="5">IF($A$111=1,$D116*43,0)</f>
        <v>0</v>
      </c>
      <c r="F116" s="1"/>
      <c r="G116" s="7"/>
      <c r="H116" s="8"/>
    </row>
    <row r="117" spans="1:9" ht="15.75" hidden="1" customHeight="1" x14ac:dyDescent="0.3">
      <c r="B117" s="223"/>
      <c r="C117" s="186"/>
      <c r="D117" s="164"/>
      <c r="E117" s="131">
        <f t="shared" si="5"/>
        <v>0</v>
      </c>
      <c r="F117" s="1"/>
      <c r="G117" s="7"/>
      <c r="H117" s="8"/>
    </row>
    <row r="118" spans="1:9" ht="15.75" hidden="1" customHeight="1" x14ac:dyDescent="0.3">
      <c r="B118" s="223"/>
      <c r="C118" s="186"/>
      <c r="D118" s="164"/>
      <c r="E118" s="131">
        <f t="shared" si="5"/>
        <v>0</v>
      </c>
      <c r="F118" s="1"/>
      <c r="G118" s="7"/>
      <c r="H118" s="8"/>
    </row>
    <row r="119" spans="1:9" ht="15.75" hidden="1" customHeight="1" x14ac:dyDescent="0.3">
      <c r="B119" s="223"/>
      <c r="C119" s="186"/>
      <c r="D119" s="164"/>
      <c r="E119" s="131">
        <f t="shared" si="5"/>
        <v>0</v>
      </c>
      <c r="F119" s="1"/>
      <c r="G119" s="7"/>
      <c r="H119" s="8"/>
    </row>
    <row r="120" spans="1:9" ht="15.75" hidden="1" customHeight="1" x14ac:dyDescent="0.3">
      <c r="B120" s="223"/>
      <c r="C120" s="186"/>
      <c r="D120" s="164"/>
      <c r="E120" s="131">
        <f t="shared" si="5"/>
        <v>0</v>
      </c>
      <c r="F120" s="1"/>
      <c r="G120" s="7"/>
      <c r="H120" s="8"/>
    </row>
    <row r="121" spans="1:9" ht="15.75" hidden="1" customHeight="1" x14ac:dyDescent="0.3">
      <c r="B121" s="223"/>
      <c r="C121" s="186"/>
      <c r="D121" s="164"/>
      <c r="E121" s="131">
        <f t="shared" si="5"/>
        <v>0</v>
      </c>
      <c r="F121" s="1"/>
      <c r="G121" s="7"/>
      <c r="H121" s="8"/>
    </row>
    <row r="122" spans="1:9" ht="15.75" hidden="1" customHeight="1" x14ac:dyDescent="0.3">
      <c r="B122" s="223"/>
      <c r="C122" s="186"/>
      <c r="D122" s="164"/>
      <c r="E122" s="131">
        <f t="shared" si="5"/>
        <v>0</v>
      </c>
      <c r="F122" s="1"/>
      <c r="G122" s="7"/>
      <c r="H122" s="8"/>
    </row>
    <row r="123" spans="1:9" ht="15.75" hidden="1" customHeight="1" x14ac:dyDescent="0.3">
      <c r="B123" s="223"/>
      <c r="C123" s="186"/>
      <c r="D123" s="164"/>
      <c r="E123" s="131">
        <f t="shared" si="5"/>
        <v>0</v>
      </c>
      <c r="F123" s="1"/>
      <c r="G123" s="7"/>
      <c r="H123" s="8"/>
    </row>
    <row r="124" spans="1:9" ht="15.75" hidden="1" customHeight="1" thickBot="1" x14ac:dyDescent="0.35">
      <c r="B124" s="223"/>
      <c r="C124" s="186"/>
      <c r="D124" s="164"/>
      <c r="E124" s="131">
        <f t="shared" si="5"/>
        <v>0</v>
      </c>
      <c r="F124" s="1"/>
      <c r="G124" s="7"/>
      <c r="H124" s="8"/>
    </row>
    <row r="125" spans="1:9" ht="16.5" hidden="1" thickTop="1" x14ac:dyDescent="0.3">
      <c r="B125" s="58" t="s">
        <v>79</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41" t="e">
        <f>IF(A128=1,VLOOKUP(B128,Alle_Kostensoorten[],2,FALSE),VLOOKUP(A128,Alle_Kostensoorten[],2,FALSE))</f>
        <v>#N/A</v>
      </c>
      <c r="C129" s="241"/>
      <c r="D129" s="241"/>
      <c r="E129" s="241"/>
      <c r="F129" s="241"/>
      <c r="G129" s="241"/>
      <c r="H129" s="241"/>
      <c r="I129" s="241"/>
    </row>
    <row r="130" spans="1:9" ht="9.75" hidden="1" customHeight="1" x14ac:dyDescent="0.3">
      <c r="B130" s="3"/>
      <c r="C130" s="4"/>
      <c r="D130" s="12"/>
      <c r="E130" s="12"/>
      <c r="F130" s="9"/>
      <c r="G130"/>
      <c r="H130"/>
    </row>
    <row r="131" spans="1:9" ht="16.5" hidden="1" customHeight="1" thickBot="1" x14ac:dyDescent="0.35">
      <c r="B131" s="199" t="s">
        <v>2</v>
      </c>
      <c r="C131" s="200" t="s">
        <v>93</v>
      </c>
      <c r="D131" s="200" t="s">
        <v>6</v>
      </c>
      <c r="E131" s="201" t="s">
        <v>0</v>
      </c>
      <c r="F131" s="201" t="s">
        <v>40</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79</v>
      </c>
      <c r="C141" s="58"/>
      <c r="D141" s="58"/>
      <c r="E141" s="137">
        <f>SUM(E132:E140)</f>
        <v>0</v>
      </c>
      <c r="F141" s="176"/>
      <c r="G141" s="176"/>
      <c r="H141" s="176"/>
      <c r="I141" s="176"/>
    </row>
    <row r="142" spans="1:9" hidden="1"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4" t="str">
        <f>Hulpblad!V2</f>
        <v xml:space="preserve"> </v>
      </c>
      <c r="C210" s="159">
        <f>IF(AND($A$206=1,B210&lt;&gt;"",B210&lt;&gt;" "),(SUMIFS($G$59:$G$73,$B$59:$B$73,$B210)+SUMIFS($E$115:$E$124,$B$115:$B$124,$B210))*0.4,0)</f>
        <v>0</v>
      </c>
      <c r="D210"/>
      <c r="E210"/>
      <c r="F210"/>
      <c r="G210"/>
      <c r="H210"/>
    </row>
    <row r="211" spans="2:9" ht="15.75" hidden="1" customHeight="1" x14ac:dyDescent="0.3">
      <c r="B211" s="225"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5" t="str">
        <f>Hulpblad!V4</f>
        <v xml:space="preserve"> </v>
      </c>
      <c r="C212" s="160">
        <f t="shared" si="10"/>
        <v>0</v>
      </c>
      <c r="D212"/>
      <c r="E212"/>
      <c r="F212"/>
      <c r="G212"/>
      <c r="H212"/>
    </row>
    <row r="213" spans="2:9" ht="15.75" hidden="1" customHeight="1" x14ac:dyDescent="0.3">
      <c r="B213" s="225" t="str">
        <f>Hulpblad!V5</f>
        <v xml:space="preserve"> </v>
      </c>
      <c r="C213" s="160">
        <f t="shared" si="10"/>
        <v>0</v>
      </c>
      <c r="D213"/>
      <c r="E213"/>
      <c r="F213"/>
      <c r="G213"/>
      <c r="H213"/>
    </row>
    <row r="214" spans="2:9" ht="15.75" hidden="1" customHeight="1" x14ac:dyDescent="0.3">
      <c r="B214" s="225" t="str">
        <f>Hulpblad!V6</f>
        <v xml:space="preserve"> </v>
      </c>
      <c r="C214" s="160">
        <f t="shared" si="10"/>
        <v>0</v>
      </c>
      <c r="D214"/>
      <c r="E214"/>
      <c r="F214"/>
      <c r="G214"/>
      <c r="H214"/>
    </row>
    <row r="215" spans="2:9" ht="15.75" hidden="1" customHeight="1" x14ac:dyDescent="0.3">
      <c r="B215" s="225" t="str">
        <f>Hulpblad!V7</f>
        <v xml:space="preserve"> </v>
      </c>
      <c r="C215" s="160">
        <f t="shared" si="10"/>
        <v>0</v>
      </c>
      <c r="D215"/>
      <c r="E215"/>
      <c r="F215"/>
      <c r="G215"/>
      <c r="H215"/>
    </row>
    <row r="216" spans="2:9" ht="15.75" hidden="1" customHeight="1" x14ac:dyDescent="0.3">
      <c r="B216" s="225" t="str">
        <f>Hulpblad!V8</f>
        <v xml:space="preserve"> </v>
      </c>
      <c r="C216" s="160">
        <f t="shared" si="10"/>
        <v>0</v>
      </c>
      <c r="D216"/>
      <c r="E216"/>
      <c r="F216"/>
      <c r="G216"/>
      <c r="H216"/>
    </row>
    <row r="217" spans="2:9" ht="15.75" hidden="1" customHeight="1" x14ac:dyDescent="0.3">
      <c r="B217" s="225" t="str">
        <f>Hulpblad!V9</f>
        <v xml:space="preserve"> </v>
      </c>
      <c r="C217" s="160">
        <f t="shared" si="10"/>
        <v>0</v>
      </c>
      <c r="D217"/>
      <c r="E217"/>
      <c r="F217"/>
      <c r="G217"/>
      <c r="H217"/>
    </row>
    <row r="218" spans="2:9" ht="15.75" hidden="1" customHeight="1" x14ac:dyDescent="0.3">
      <c r="B218" s="225" t="str">
        <f>Hulpblad!V10</f>
        <v xml:space="preserve"> </v>
      </c>
      <c r="C218" s="160">
        <f t="shared" si="10"/>
        <v>0</v>
      </c>
      <c r="D218"/>
      <c r="E218"/>
      <c r="F218"/>
      <c r="G218"/>
      <c r="H218"/>
    </row>
    <row r="219" spans="2:9" ht="15.75" hidden="1" customHeight="1" thickBot="1" x14ac:dyDescent="0.35">
      <c r="B219" s="225" t="str">
        <f>Hulpblad!V11</f>
        <v xml:space="preserve"> </v>
      </c>
      <c r="C219" s="160">
        <f t="shared" si="10"/>
        <v>0</v>
      </c>
      <c r="D219"/>
      <c r="E219"/>
      <c r="F219"/>
      <c r="G219"/>
      <c r="H219"/>
    </row>
    <row r="220" spans="2:9" ht="16.5" hidden="1" thickTop="1" x14ac:dyDescent="0.3">
      <c r="B220" s="226" t="s">
        <v>79</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3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35" priority="9" stopIfTrue="1">
      <formula>$A$16=0</formula>
    </cfRule>
  </conditionalFormatting>
  <conditionalFormatting sqref="B29:C29">
    <cfRule type="expression" dxfId="434" priority="24">
      <formula>LEFT($C$29,3)="Let"</formula>
    </cfRule>
  </conditionalFormatting>
  <conditionalFormatting sqref="B33:C33 B36:G52">
    <cfRule type="expression" dxfId="433" priority="19">
      <formula>$A$33="nvt"</formula>
    </cfRule>
  </conditionalFormatting>
  <conditionalFormatting sqref="B55:C55 B58:G74">
    <cfRule type="expression" dxfId="432" priority="20">
      <formula>$A$55="nvt"</formula>
    </cfRule>
  </conditionalFormatting>
  <conditionalFormatting sqref="B94:C94 B97:E108">
    <cfRule type="expression" dxfId="431" priority="17">
      <formula>$A$94="nvt"</formula>
    </cfRule>
  </conditionalFormatting>
  <conditionalFormatting sqref="B111:C111 B114:E125">
    <cfRule type="expression" dxfId="430" priority="5">
      <formula>$A$111="nvt"</formula>
    </cfRule>
  </conditionalFormatting>
  <conditionalFormatting sqref="B128:C128">
    <cfRule type="expression" dxfId="429" priority="16">
      <formula>$A$128="nvt"</formula>
    </cfRule>
  </conditionalFormatting>
  <conditionalFormatting sqref="B144:C144">
    <cfRule type="expression" dxfId="428" priority="15">
      <formula>$A$144="nvt"</formula>
    </cfRule>
  </conditionalFormatting>
  <conditionalFormatting sqref="B168:C168">
    <cfRule type="expression" dxfId="427" priority="14">
      <formula>$A$168="nvt"</formula>
    </cfRule>
  </conditionalFormatting>
  <conditionalFormatting sqref="B17:D26">
    <cfRule type="expression" dxfId="426" priority="22">
      <formula>$A17=0</formula>
    </cfRule>
  </conditionalFormatting>
  <conditionalFormatting sqref="B77:D77 B80:C91">
    <cfRule type="expression" dxfId="425" priority="18">
      <formula>$A$77="nvt"</formula>
    </cfRule>
  </conditionalFormatting>
  <conditionalFormatting sqref="B206:D206 B209:C220">
    <cfRule type="expression" dxfId="424" priority="12">
      <formula>$A$206="nvt"</formula>
    </cfRule>
  </conditionalFormatting>
  <conditionalFormatting sqref="B186:F203 B183:C183">
    <cfRule type="expression" dxfId="423" priority="13">
      <formula>$A$183="nvt"</formula>
    </cfRule>
  </conditionalFormatting>
  <conditionalFormatting sqref="B131:I141">
    <cfRule type="expression" dxfId="422" priority="10">
      <formula>$A$128="nvt"</formula>
    </cfRule>
  </conditionalFormatting>
  <conditionalFormatting sqref="B147:I165">
    <cfRule type="expression" dxfId="421" priority="8">
      <formula>$A$144="nvt"</formula>
    </cfRule>
  </conditionalFormatting>
  <conditionalFormatting sqref="B171:I180">
    <cfRule type="expression" dxfId="420" priority="23">
      <formula>$A$168="nvt"</formula>
    </cfRule>
  </conditionalFormatting>
  <conditionalFormatting sqref="C240">
    <cfRule type="cellIs" dxfId="419" priority="21" operator="notEqual">
      <formula>"JA"</formula>
    </cfRule>
  </conditionalFormatting>
  <conditionalFormatting sqref="D236">
    <cfRule type="expression" dxfId="418" priority="11">
      <formula>C240&lt;&gt;"JA"</formula>
    </cfRule>
  </conditionalFormatting>
  <conditionalFormatting sqref="G186:G203">
    <cfRule type="expression" dxfId="417" priority="4">
      <formula>$A$183="nvt"</formula>
    </cfRule>
  </conditionalFormatting>
  <conditionalFormatting sqref="H186:I202">
    <cfRule type="expression" dxfId="416" priority="2">
      <formula>$A$144="nvt"</formula>
    </cfRule>
  </conditionalFormatting>
  <conditionalFormatting sqref="H203:I203">
    <cfRule type="expression" dxfId="415" priority="3">
      <formula>$A$183="nvt"</formula>
    </cfRule>
  </conditionalFormatting>
  <conditionalFormatting sqref="I186:J202">
    <cfRule type="expression" dxfId="41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148</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1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12" priority="9" stopIfTrue="1">
      <formula>$A$16=0</formula>
    </cfRule>
  </conditionalFormatting>
  <conditionalFormatting sqref="B29:C29">
    <cfRule type="expression" dxfId="411" priority="24">
      <formula>LEFT($C$29,3)="Let"</formula>
    </cfRule>
  </conditionalFormatting>
  <conditionalFormatting sqref="B33:C33 B36:G52">
    <cfRule type="expression" dxfId="410" priority="19">
      <formula>$A$33="nvt"</formula>
    </cfRule>
  </conditionalFormatting>
  <conditionalFormatting sqref="B55:C55 B58:G74">
    <cfRule type="expression" dxfId="409" priority="20">
      <formula>$A$55="nvt"</formula>
    </cfRule>
  </conditionalFormatting>
  <conditionalFormatting sqref="B94:C94 B97:E108">
    <cfRule type="expression" dxfId="408" priority="17">
      <formula>$A$94="nvt"</formula>
    </cfRule>
  </conditionalFormatting>
  <conditionalFormatting sqref="B111:C111 B114:E125">
    <cfRule type="expression" dxfId="407" priority="5">
      <formula>$A$111="nvt"</formula>
    </cfRule>
  </conditionalFormatting>
  <conditionalFormatting sqref="B128:C128">
    <cfRule type="expression" dxfId="406" priority="16">
      <formula>$A$128="nvt"</formula>
    </cfRule>
  </conditionalFormatting>
  <conditionalFormatting sqref="B144:C144">
    <cfRule type="expression" dxfId="405" priority="15">
      <formula>$A$144="nvt"</formula>
    </cfRule>
  </conditionalFormatting>
  <conditionalFormatting sqref="B168:C168">
    <cfRule type="expression" dxfId="404" priority="14">
      <formula>$A$168="nvt"</formula>
    </cfRule>
  </conditionalFormatting>
  <conditionalFormatting sqref="B17:D26">
    <cfRule type="expression" dxfId="403" priority="22">
      <formula>$A17=0</formula>
    </cfRule>
  </conditionalFormatting>
  <conditionalFormatting sqref="B77:D77 B80:C91">
    <cfRule type="expression" dxfId="402" priority="18">
      <formula>$A$77="nvt"</formula>
    </cfRule>
  </conditionalFormatting>
  <conditionalFormatting sqref="B206:D206 B209:C220">
    <cfRule type="expression" dxfId="401" priority="12">
      <formula>$A$206="nvt"</formula>
    </cfRule>
  </conditionalFormatting>
  <conditionalFormatting sqref="B186:F203 B183:C183">
    <cfRule type="expression" dxfId="400" priority="13">
      <formula>$A$183="nvt"</formula>
    </cfRule>
  </conditionalFormatting>
  <conditionalFormatting sqref="B131:I141">
    <cfRule type="expression" dxfId="399" priority="10">
      <formula>$A$128="nvt"</formula>
    </cfRule>
  </conditionalFormatting>
  <conditionalFormatting sqref="B147:I165">
    <cfRule type="expression" dxfId="398" priority="8">
      <formula>$A$144="nvt"</formula>
    </cfRule>
  </conditionalFormatting>
  <conditionalFormatting sqref="B171:I180">
    <cfRule type="expression" dxfId="397" priority="23">
      <formula>$A$168="nvt"</formula>
    </cfRule>
  </conditionalFormatting>
  <conditionalFormatting sqref="C240">
    <cfRule type="cellIs" dxfId="396" priority="21" operator="notEqual">
      <formula>"JA"</formula>
    </cfRule>
  </conditionalFormatting>
  <conditionalFormatting sqref="D236">
    <cfRule type="expression" dxfId="395" priority="11">
      <formula>C240&lt;&gt;"JA"</formula>
    </cfRule>
  </conditionalFormatting>
  <conditionalFormatting sqref="G186:G203">
    <cfRule type="expression" dxfId="394" priority="4">
      <formula>$A$183="nvt"</formula>
    </cfRule>
  </conditionalFormatting>
  <conditionalFormatting sqref="H186:I202">
    <cfRule type="expression" dxfId="393" priority="2">
      <formula>$A$144="nvt"</formula>
    </cfRule>
  </conditionalFormatting>
  <conditionalFormatting sqref="H203:I203">
    <cfRule type="expression" dxfId="392" priority="3">
      <formula>$A$183="nvt"</formula>
    </cfRule>
  </conditionalFormatting>
  <conditionalFormatting sqref="I186:J202">
    <cfRule type="expression" dxfId="39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B11" sqref="B11:I11"/>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149</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9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89" priority="9" stopIfTrue="1">
      <formula>$A$16=0</formula>
    </cfRule>
  </conditionalFormatting>
  <conditionalFormatting sqref="B29:C29">
    <cfRule type="expression" dxfId="388" priority="24">
      <formula>LEFT($C$29,3)="Let"</formula>
    </cfRule>
  </conditionalFormatting>
  <conditionalFormatting sqref="B33:C33 B36:G52">
    <cfRule type="expression" dxfId="387" priority="19">
      <formula>$A$33="nvt"</formula>
    </cfRule>
  </conditionalFormatting>
  <conditionalFormatting sqref="B55:C55 B58:G74">
    <cfRule type="expression" dxfId="386" priority="20">
      <formula>$A$55="nvt"</formula>
    </cfRule>
  </conditionalFormatting>
  <conditionalFormatting sqref="B94:C94 B97:E108">
    <cfRule type="expression" dxfId="385" priority="17">
      <formula>$A$94="nvt"</formula>
    </cfRule>
  </conditionalFormatting>
  <conditionalFormatting sqref="B111:C111 B114:E125">
    <cfRule type="expression" dxfId="384" priority="5">
      <formula>$A$111="nvt"</formula>
    </cfRule>
  </conditionalFormatting>
  <conditionalFormatting sqref="B128:C128">
    <cfRule type="expression" dxfId="383" priority="16">
      <formula>$A$128="nvt"</formula>
    </cfRule>
  </conditionalFormatting>
  <conditionalFormatting sqref="B144:C144">
    <cfRule type="expression" dxfId="382" priority="15">
      <formula>$A$144="nvt"</formula>
    </cfRule>
  </conditionalFormatting>
  <conditionalFormatting sqref="B168:C168">
    <cfRule type="expression" dxfId="381" priority="14">
      <formula>$A$168="nvt"</formula>
    </cfRule>
  </conditionalFormatting>
  <conditionalFormatting sqref="B17:D26">
    <cfRule type="expression" dxfId="380" priority="22">
      <formula>$A17=0</formula>
    </cfRule>
  </conditionalFormatting>
  <conditionalFormatting sqref="B77:D77 B80:C91">
    <cfRule type="expression" dxfId="379" priority="18">
      <formula>$A$77="nvt"</formula>
    </cfRule>
  </conditionalFormatting>
  <conditionalFormatting sqref="B206:D206 B209:C220">
    <cfRule type="expression" dxfId="378" priority="12">
      <formula>$A$206="nvt"</formula>
    </cfRule>
  </conditionalFormatting>
  <conditionalFormatting sqref="B186:F203 B183:C183">
    <cfRule type="expression" dxfId="377" priority="13">
      <formula>$A$183="nvt"</formula>
    </cfRule>
  </conditionalFormatting>
  <conditionalFormatting sqref="B131:I141">
    <cfRule type="expression" dxfId="376" priority="10">
      <formula>$A$128="nvt"</formula>
    </cfRule>
  </conditionalFormatting>
  <conditionalFormatting sqref="B147:I165">
    <cfRule type="expression" dxfId="375" priority="8">
      <formula>$A$144="nvt"</formula>
    </cfRule>
  </conditionalFormatting>
  <conditionalFormatting sqref="B171:I180">
    <cfRule type="expression" dxfId="374" priority="23">
      <formula>$A$168="nvt"</formula>
    </cfRule>
  </conditionalFormatting>
  <conditionalFormatting sqref="C240">
    <cfRule type="cellIs" dxfId="373" priority="21" operator="notEqual">
      <formula>"JA"</formula>
    </cfRule>
  </conditionalFormatting>
  <conditionalFormatting sqref="D236">
    <cfRule type="expression" dxfId="372" priority="11">
      <formula>C240&lt;&gt;"JA"</formula>
    </cfRule>
  </conditionalFormatting>
  <conditionalFormatting sqref="G186:G203">
    <cfRule type="expression" dxfId="371" priority="4">
      <formula>$A$183="nvt"</formula>
    </cfRule>
  </conditionalFormatting>
  <conditionalFormatting sqref="H186:I202">
    <cfRule type="expression" dxfId="370" priority="2">
      <formula>$A$144="nvt"</formula>
    </cfRule>
  </conditionalFormatting>
  <conditionalFormatting sqref="H203:I203">
    <cfRule type="expression" dxfId="369" priority="3">
      <formula>$A$183="nvt"</formula>
    </cfRule>
  </conditionalFormatting>
  <conditionalFormatting sqref="I186:J202">
    <cfRule type="expression" dxfId="36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150</v>
      </c>
      <c r="C2" s="240"/>
      <c r="D2" s="240"/>
      <c r="E2" s="240"/>
      <c r="I2" s="41" t="s">
        <v>28</v>
      </c>
    </row>
    <row r="3" spans="1:9" x14ac:dyDescent="0.3">
      <c r="B3" s="22"/>
      <c r="C3" s="23"/>
      <c r="D3" s="23"/>
      <c r="E3" s="1"/>
      <c r="I3" s="55" t="s">
        <v>30</v>
      </c>
    </row>
    <row r="4" spans="1:9" ht="16.5" hidden="1" x14ac:dyDescent="0.3">
      <c r="B4" s="26" t="s">
        <v>69</v>
      </c>
      <c r="C4" s="70" t="s">
        <v>168</v>
      </c>
      <c r="D4"/>
      <c r="H4" s="54"/>
    </row>
    <row r="5" spans="1:9" ht="16.5" hidden="1" x14ac:dyDescent="0.3">
      <c r="B5" s="26" t="s">
        <v>86</v>
      </c>
      <c r="C5" s="71" t="s">
        <v>168</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139</v>
      </c>
      <c r="E36" s="110" t="s">
        <v>145</v>
      </c>
      <c r="F36" s="110" t="s">
        <v>141</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139</v>
      </c>
      <c r="E58" s="110" t="s">
        <v>140</v>
      </c>
      <c r="F58" s="110" t="s">
        <v>141</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138</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6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66" priority="9" stopIfTrue="1">
      <formula>$A$16=0</formula>
    </cfRule>
  </conditionalFormatting>
  <conditionalFormatting sqref="B29:C29">
    <cfRule type="expression" dxfId="365" priority="24">
      <formula>LEFT($C$29,3)="Let"</formula>
    </cfRule>
  </conditionalFormatting>
  <conditionalFormatting sqref="B33:C33 B36:G52">
    <cfRule type="expression" dxfId="364" priority="19">
      <formula>$A$33="nvt"</formula>
    </cfRule>
  </conditionalFormatting>
  <conditionalFormatting sqref="B55:C55 B58:G74">
    <cfRule type="expression" dxfId="363" priority="20">
      <formula>$A$55="nvt"</formula>
    </cfRule>
  </conditionalFormatting>
  <conditionalFormatting sqref="B94:C94 B97:E108">
    <cfRule type="expression" dxfId="362" priority="17">
      <formula>$A$94="nvt"</formula>
    </cfRule>
  </conditionalFormatting>
  <conditionalFormatting sqref="B111:C111 B114:E125">
    <cfRule type="expression" dxfId="361" priority="5">
      <formula>$A$111="nvt"</formula>
    </cfRule>
  </conditionalFormatting>
  <conditionalFormatting sqref="B128:C128">
    <cfRule type="expression" dxfId="360" priority="16">
      <formula>$A$128="nvt"</formula>
    </cfRule>
  </conditionalFormatting>
  <conditionalFormatting sqref="B144:C144">
    <cfRule type="expression" dxfId="359" priority="15">
      <formula>$A$144="nvt"</formula>
    </cfRule>
  </conditionalFormatting>
  <conditionalFormatting sqref="B168:C168">
    <cfRule type="expression" dxfId="358" priority="14">
      <formula>$A$168="nvt"</formula>
    </cfRule>
  </conditionalFormatting>
  <conditionalFormatting sqref="B17:D26">
    <cfRule type="expression" dxfId="357" priority="22">
      <formula>$A17=0</formula>
    </cfRule>
  </conditionalFormatting>
  <conditionalFormatting sqref="B77:D77 B80:C91">
    <cfRule type="expression" dxfId="356" priority="18">
      <formula>$A$77="nvt"</formula>
    </cfRule>
  </conditionalFormatting>
  <conditionalFormatting sqref="B206:D206 B209:C220">
    <cfRule type="expression" dxfId="355" priority="12">
      <formula>$A$206="nvt"</formula>
    </cfRule>
  </conditionalFormatting>
  <conditionalFormatting sqref="B186:F203 B183:C183">
    <cfRule type="expression" dxfId="354" priority="13">
      <formula>$A$183="nvt"</formula>
    </cfRule>
  </conditionalFormatting>
  <conditionalFormatting sqref="B131:I141">
    <cfRule type="expression" dxfId="353" priority="10">
      <formula>$A$128="nvt"</formula>
    </cfRule>
  </conditionalFormatting>
  <conditionalFormatting sqref="B147:I165">
    <cfRule type="expression" dxfId="352" priority="8">
      <formula>$A$144="nvt"</formula>
    </cfRule>
  </conditionalFormatting>
  <conditionalFormatting sqref="B171:I180">
    <cfRule type="expression" dxfId="351" priority="23">
      <formula>$A$168="nvt"</formula>
    </cfRule>
  </conditionalFormatting>
  <conditionalFormatting sqref="C240">
    <cfRule type="cellIs" dxfId="350" priority="21" operator="notEqual">
      <formula>"JA"</formula>
    </cfRule>
  </conditionalFormatting>
  <conditionalFormatting sqref="D236">
    <cfRule type="expression" dxfId="349" priority="11">
      <formula>C240&lt;&gt;"JA"</formula>
    </cfRule>
  </conditionalFormatting>
  <conditionalFormatting sqref="G186:G203">
    <cfRule type="expression" dxfId="348" priority="4">
      <formula>$A$183="nvt"</formula>
    </cfRule>
  </conditionalFormatting>
  <conditionalFormatting sqref="H186:I202">
    <cfRule type="expression" dxfId="347" priority="2">
      <formula>$A$144="nvt"</formula>
    </cfRule>
  </conditionalFormatting>
  <conditionalFormatting sqref="H203:I203">
    <cfRule type="expression" dxfId="346" priority="3">
      <formula>$A$183="nvt"</formula>
    </cfRule>
  </conditionalFormatting>
  <conditionalFormatting sqref="I186:J202">
    <cfRule type="expression" dxfId="34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Peter van der Laag | SNN</cp:lastModifiedBy>
  <cp:lastPrinted>2022-04-22T09:04:56Z</cp:lastPrinted>
  <dcterms:created xsi:type="dcterms:W3CDTF">2022-02-11T09:50:58Z</dcterms:created>
  <dcterms:modified xsi:type="dcterms:W3CDTF">2024-03-28T08:38:41Z</dcterms:modified>
</cp:coreProperties>
</file>