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gsma\Desktop\"/>
    </mc:Choice>
  </mc:AlternateContent>
  <xr:revisionPtr revIDLastSave="0" documentId="8_{37308BC8-746B-4C62-A462-2C32D8C5264E}" xr6:coauthVersionLast="47" xr6:coauthVersionMax="47" xr10:uidLastSave="{00000000-0000-0000-0000-000000000000}"/>
  <bookViews>
    <workbookView xWindow="28680" yWindow="-120" windowWidth="29040" windowHeight="15840" xr2:uid="{B7911144-2C67-4308-9718-AAFFB8F85D45}"/>
  </bookViews>
  <sheets>
    <sheet name="Begroting" sheetId="3" r:id="rId1"/>
    <sheet name="Lijsten" sheetId="1" state="hidden" r:id="rId2"/>
  </sheets>
  <definedNames>
    <definedName name="_xlnm.Print_Area" localSheetId="0">Begroting!$A$1:$J$44</definedName>
    <definedName name="_xlnm.Print_Area" localSheetId="1">Lijsten!#REF!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3" l="1"/>
  <c r="H28" i="1" l="1"/>
  <c r="I28" i="1"/>
  <c r="G28" i="1"/>
  <c r="F28" i="1"/>
  <c r="E28" i="1"/>
  <c r="E44" i="3"/>
  <c r="F44" i="3"/>
  <c r="G44" i="3"/>
  <c r="H44" i="3"/>
  <c r="I44" i="3"/>
  <c r="E21" i="1"/>
  <c r="J36" i="3"/>
  <c r="F8" i="3"/>
  <c r="J42" i="3"/>
  <c r="S20" i="1"/>
  <c r="N24" i="1"/>
  <c r="M24" i="1"/>
  <c r="L24" i="1"/>
  <c r="K24" i="1"/>
  <c r="J24" i="1"/>
  <c r="I24" i="1"/>
  <c r="H24" i="1"/>
  <c r="G24" i="1"/>
  <c r="F24" i="1"/>
  <c r="E24" i="1"/>
  <c r="N23" i="1"/>
  <c r="M23" i="1"/>
  <c r="L23" i="1"/>
  <c r="K23" i="1"/>
  <c r="J23" i="1"/>
  <c r="I23" i="1"/>
  <c r="H23" i="1"/>
  <c r="G23" i="1"/>
  <c r="F23" i="1"/>
  <c r="E23" i="1"/>
  <c r="N22" i="1"/>
  <c r="M22" i="1"/>
  <c r="L22" i="1"/>
  <c r="K22" i="1"/>
  <c r="J22" i="1"/>
  <c r="I22" i="1"/>
  <c r="H22" i="1"/>
  <c r="G22" i="1"/>
  <c r="F22" i="1"/>
  <c r="E22" i="1"/>
  <c r="N21" i="1"/>
  <c r="M21" i="1"/>
  <c r="L21" i="1"/>
  <c r="K21" i="1"/>
  <c r="J21" i="1"/>
  <c r="I21" i="1"/>
  <c r="H21" i="1"/>
  <c r="G21" i="1"/>
  <c r="F21" i="1"/>
  <c r="B43" i="3"/>
  <c r="B42" i="3"/>
  <c r="J43" i="3"/>
  <c r="O28" i="1" l="1"/>
  <c r="P28" i="1" s="1"/>
  <c r="J44" i="3"/>
  <c r="O24" i="1"/>
  <c r="R22" i="1" s="1"/>
  <c r="O21" i="1"/>
  <c r="O23" i="1"/>
  <c r="R21" i="1" s="1"/>
  <c r="T21" i="1" s="1"/>
  <c r="O22" i="1"/>
  <c r="G36" i="1" s="1"/>
  <c r="G35" i="1" l="1"/>
  <c r="R20" i="1"/>
  <c r="T20" i="1" s="1"/>
  <c r="V20" i="1" s="1"/>
  <c r="T22" i="1"/>
  <c r="V22" i="1" s="1"/>
  <c r="G37" i="1"/>
  <c r="W28" i="1"/>
  <c r="L31" i="3" s="1"/>
  <c r="O25" i="1"/>
  <c r="G38" i="1" l="1"/>
  <c r="R23" i="1"/>
  <c r="W21" i="1" s="1"/>
  <c r="V21" i="1"/>
  <c r="V23" i="1" s="1"/>
  <c r="R25" i="1"/>
  <c r="L36" i="3" l="1"/>
  <c r="W23" i="1"/>
  <c r="W25" i="1"/>
  <c r="W20" i="1"/>
  <c r="B37" i="3" s="1"/>
  <c r="L44" i="3" l="1"/>
  <c r="L30" i="3"/>
  <c r="L29" i="3" s="1"/>
</calcChain>
</file>

<file path=xl/sharedStrings.xml><?xml version="1.0" encoding="utf-8"?>
<sst xmlns="http://schemas.openxmlformats.org/spreadsheetml/2006/main" count="91" uniqueCount="84">
  <si>
    <t xml:space="preserve">Begroting en financiering </t>
  </si>
  <si>
    <t>Invulinstructie</t>
  </si>
  <si>
    <t>Projectnaam:</t>
  </si>
  <si>
    <t>Projectnaam, gelijk aan hoe het in het digitale portaal en het projectplan is ingevuld</t>
  </si>
  <si>
    <t>Naam onderneming:</t>
  </si>
  <si>
    <t>De naam van de onderneming die de investering gaat doen</t>
  </si>
  <si>
    <t>Vestigingsplaats:</t>
  </si>
  <si>
    <t>De locatie waar de onderneming op dit moment gevestigd is</t>
  </si>
  <si>
    <t>KvK-nummer:</t>
  </si>
  <si>
    <t>KvK nummer van de onderneming die de subsidie aanvraag</t>
  </si>
  <si>
    <t>Type organisatie:</t>
  </si>
  <si>
    <t>Type organisatie: selecteer uit de lijst</t>
  </si>
  <si>
    <t>Omvang organisatie:</t>
  </si>
  <si>
    <t>Omvang organisatie: Afhankelijk van aantal fte, omzet en balanstotaal van verband van ondernemingen</t>
  </si>
  <si>
    <t>Kostenbegroting</t>
  </si>
  <si>
    <t>Kostensoort</t>
  </si>
  <si>
    <t>Begrote kosten</t>
  </si>
  <si>
    <t>Voor investeringen:</t>
  </si>
  <si>
    <t xml:space="preserve">  - Investeringen in bedrijfsgebouwen</t>
  </si>
  <si>
    <t xml:space="preserve">  - Investeringen in duurzame bedrijfsuitrusting</t>
  </si>
  <si>
    <t>TOTAAL</t>
  </si>
  <si>
    <t>Financieringsplan</t>
  </si>
  <si>
    <t>Type financiering</t>
  </si>
  <si>
    <t>Naam financier + toelichting</t>
  </si>
  <si>
    <t>Status</t>
  </si>
  <si>
    <t>Bedrag</t>
  </si>
  <si>
    <t>Gevraagde subsidie</t>
  </si>
  <si>
    <t>Subsidieaanvraag</t>
  </si>
  <si>
    <r>
      <t xml:space="preserve">Selecteer bij </t>
    </r>
    <r>
      <rPr>
        <b/>
        <sz val="11"/>
        <color theme="1"/>
        <rFont val="Calibri"/>
        <family val="2"/>
        <scheme val="minor"/>
      </rPr>
      <t>Type financiering</t>
    </r>
    <r>
      <rPr>
        <sz val="11"/>
        <color theme="1"/>
        <rFont val="Calibri"/>
        <family val="2"/>
        <scheme val="minor"/>
      </rPr>
      <t xml:space="preserve"> op welke manier het project gefinancierd wordt. </t>
    </r>
  </si>
  <si>
    <r>
      <t xml:space="preserve">Geef de </t>
    </r>
    <r>
      <rPr>
        <b/>
        <sz val="11"/>
        <color theme="1"/>
        <rFont val="Calibri"/>
        <family val="2"/>
        <scheme val="minor"/>
      </rPr>
      <t>naam van de financier</t>
    </r>
    <r>
      <rPr>
        <sz val="11"/>
        <color theme="1"/>
        <rFont val="Calibri"/>
        <family val="2"/>
        <scheme val="minor"/>
      </rPr>
      <t xml:space="preserve"> op en een korte toelichting op het type financiering.</t>
    </r>
  </si>
  <si>
    <r>
      <t xml:space="preserve">Selecteer bij elk type van financiering wat de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daarvan is.</t>
    </r>
  </si>
  <si>
    <r>
      <t xml:space="preserve">Vul bij elk type financiering het </t>
    </r>
    <r>
      <rPr>
        <b/>
        <sz val="11"/>
        <color theme="1"/>
        <rFont val="Calibri"/>
        <family val="2"/>
        <scheme val="minor"/>
      </rPr>
      <t>Bedrag</t>
    </r>
    <r>
      <rPr>
        <sz val="11"/>
        <color theme="1"/>
        <rFont val="Calibri"/>
        <family val="2"/>
        <scheme val="minor"/>
      </rPr>
      <t xml:space="preserve"> in.</t>
    </r>
  </si>
  <si>
    <t>Financiële planning</t>
  </si>
  <si>
    <t>Planning investeringsuitgaven in de tijd</t>
  </si>
  <si>
    <t xml:space="preserve">Vul de financiële planning op hoofdlijnen in. </t>
  </si>
  <si>
    <t>In welk jaar verwacht u dat welke kosten gemaakt en betaald zullen worden.</t>
  </si>
  <si>
    <t>Type organisatie</t>
  </si>
  <si>
    <t>Besloten vennootschap</t>
  </si>
  <si>
    <t>Naamloze vennootschap</t>
  </si>
  <si>
    <t>Commanditaire vennootschap</t>
  </si>
  <si>
    <t>Vennootschap onder firma (VOF)</t>
  </si>
  <si>
    <t>Eenmanszaak</t>
  </si>
  <si>
    <t>Maatschap</t>
  </si>
  <si>
    <t>Stichting</t>
  </si>
  <si>
    <t>Overige private organisatie</t>
  </si>
  <si>
    <t>Omvang organisatie</t>
  </si>
  <si>
    <t>Melding</t>
  </si>
  <si>
    <t>Groot</t>
  </si>
  <si>
    <t>U ontvangt maximaal 10% subsidie over investeringskosten en 50% subsidie over opleidingskosten.</t>
  </si>
  <si>
    <t>Middelgroot</t>
  </si>
  <si>
    <t>U ontvangt maximaal 20% subsidie over investeringskosten en 50% subsidie over opleidingskosten.</t>
  </si>
  <si>
    <t>Klein</t>
  </si>
  <si>
    <t>U ontvangt maximaal 30% subsidie over investeringskosten en 50% subsidie over opleidingskosten.</t>
  </si>
  <si>
    <t>Micro</t>
  </si>
  <si>
    <t>n.v.t.</t>
  </si>
  <si>
    <t>subs%</t>
  </si>
  <si>
    <t>subsidie</t>
  </si>
  <si>
    <t>max subs</t>
  </si>
  <si>
    <t>bedrag afgetopt</t>
  </si>
  <si>
    <t>Kostensoorten</t>
  </si>
  <si>
    <t>totaal</t>
  </si>
  <si>
    <t>Totaal investeringen</t>
  </si>
  <si>
    <t>Investering in gebouwen</t>
  </si>
  <si>
    <t>Totaal scholing factuur</t>
  </si>
  <si>
    <t>Investering in duurzame bedrijfsuitrusting</t>
  </si>
  <si>
    <t>Totaal scholing loonverlet</t>
  </si>
  <si>
    <t>Bij- en omscholing (uitgaven op factuurbasis)</t>
  </si>
  <si>
    <t>Maximaal mogelijke subsidie</t>
  </si>
  <si>
    <t>Bij- en omscholing (loonverletkosten à € 23,91 per uur)</t>
  </si>
  <si>
    <t>TSK</t>
  </si>
  <si>
    <t>minimum TSK-&gt;</t>
  </si>
  <si>
    <t>Eigen middelen</t>
  </si>
  <si>
    <t>Vreemd vermogen</t>
  </si>
  <si>
    <t>Overige subsidie</t>
  </si>
  <si>
    <t>Status financiering</t>
  </si>
  <si>
    <t>Opslag 1%</t>
  </si>
  <si>
    <t>Committed (juridisch bindend)</t>
  </si>
  <si>
    <t>Uncommitted</t>
  </si>
  <si>
    <t>Subsidiebeschikking</t>
  </si>
  <si>
    <t>Eigen vermogen</t>
  </si>
  <si>
    <t>Selecteer de kostensoort, geef een toelichting wat de investering is, en vul de kosten in.</t>
  </si>
  <si>
    <t>Binnen deze subsidie zijn 2 kostensoorten mogelijk:</t>
  </si>
  <si>
    <t>Subsidie Investeren in Toekomstbestendige Industrie 2025 (NPG)</t>
  </si>
  <si>
    <t xml:space="preserve">Specificatie kosten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</si>
</sst>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[$€-2]\ * #,##0.00_ ;_ [$€-2]\ * \-#,##0.00_ ;_ [$€-2]\ * &quot;-&quot;??_ ;_ @_ "/>
    <numFmt numFmtId="165" formatCode="0.0%"/>
    <numFmt numFmtId="166" formatCode="&quot;€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i/>
      <sz val="12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BFDF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 applyProtection="1">
      <protection hidden="1"/>
    </xf>
    <xf numFmtId="9" fontId="0" fillId="0" borderId="0" xfId="2" applyFont="1" applyProtection="1">
      <protection hidden="1"/>
    </xf>
    <xf numFmtId="0" fontId="0" fillId="0" borderId="0" xfId="0" applyProtection="1">
      <protection hidden="1"/>
    </xf>
    <xf numFmtId="0" fontId="14" fillId="0" borderId="0" xfId="0" applyFont="1" applyProtection="1">
      <protection hidden="1"/>
    </xf>
    <xf numFmtId="44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165" fontId="7" fillId="0" borderId="0" xfId="2" applyNumberFormat="1" applyFont="1" applyProtection="1">
      <protection hidden="1"/>
    </xf>
    <xf numFmtId="0" fontId="9" fillId="0" borderId="0" xfId="0" applyFont="1" applyProtection="1">
      <protection hidden="1"/>
    </xf>
    <xf numFmtId="164" fontId="6" fillId="2" borderId="5" xfId="0" applyNumberFormat="1" applyFont="1" applyFill="1" applyBorder="1" applyProtection="1">
      <protection locked="0"/>
    </xf>
    <xf numFmtId="164" fontId="6" fillId="2" borderId="3" xfId="0" applyNumberFormat="1" applyFont="1" applyFill="1" applyBorder="1" applyProtection="1">
      <protection locked="0"/>
    </xf>
    <xf numFmtId="164" fontId="6" fillId="2" borderId="6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44" fontId="0" fillId="3" borderId="2" xfId="1" applyFont="1" applyFill="1" applyBorder="1" applyAlignment="1" applyProtection="1">
      <alignment vertical="top" wrapText="1"/>
      <protection locked="0"/>
    </xf>
    <xf numFmtId="164" fontId="10" fillId="3" borderId="3" xfId="0" applyNumberFormat="1" applyFont="1" applyFill="1" applyBorder="1" applyProtection="1">
      <protection hidden="1"/>
    </xf>
    <xf numFmtId="44" fontId="0" fillId="3" borderId="2" xfId="1" applyFont="1" applyFill="1" applyBorder="1" applyAlignment="1" applyProtection="1">
      <alignment vertical="top"/>
      <protection locked="0"/>
    </xf>
    <xf numFmtId="0" fontId="2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8" fillId="0" borderId="24" xfId="0" applyFont="1" applyBorder="1" applyProtection="1">
      <protection hidden="1"/>
    </xf>
    <xf numFmtId="0" fontId="8" fillId="0" borderId="25" xfId="0" applyFont="1" applyBorder="1" applyProtection="1">
      <protection hidden="1"/>
    </xf>
    <xf numFmtId="0" fontId="8" fillId="0" borderId="26" xfId="0" applyFont="1" applyBorder="1" applyProtection="1">
      <protection hidden="1"/>
    </xf>
    <xf numFmtId="0" fontId="8" fillId="0" borderId="22" xfId="0" applyFont="1" applyBorder="1" applyProtection="1">
      <protection hidden="1"/>
    </xf>
    <xf numFmtId="0" fontId="8" fillId="0" borderId="0" xfId="0" applyFont="1" applyProtection="1">
      <protection hidden="1"/>
    </xf>
    <xf numFmtId="0" fontId="8" fillId="0" borderId="23" xfId="0" applyFont="1" applyBorder="1" applyProtection="1">
      <protection hidden="1"/>
    </xf>
    <xf numFmtId="0" fontId="8" fillId="0" borderId="27" xfId="0" applyFont="1" applyBorder="1" applyProtection="1">
      <protection hidden="1"/>
    </xf>
    <xf numFmtId="0" fontId="8" fillId="0" borderId="28" xfId="0" applyFont="1" applyBorder="1" applyProtection="1">
      <protection hidden="1"/>
    </xf>
    <xf numFmtId="0" fontId="8" fillId="0" borderId="29" xfId="0" applyFont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8" fillId="0" borderId="18" xfId="0" applyFont="1" applyBorder="1" applyProtection="1">
      <protection hidden="1"/>
    </xf>
    <xf numFmtId="0" fontId="0" fillId="0" borderId="18" xfId="0" applyBorder="1" applyProtection="1">
      <protection hidden="1"/>
    </xf>
    <xf numFmtId="0" fontId="13" fillId="0" borderId="0" xfId="0" applyFont="1" applyProtection="1">
      <protection hidden="1"/>
    </xf>
    <xf numFmtId="44" fontId="0" fillId="0" borderId="0" xfId="1" applyFont="1" applyProtection="1">
      <protection hidden="1"/>
    </xf>
    <xf numFmtId="44" fontId="23" fillId="0" borderId="0" xfId="1" applyFont="1" applyProtection="1">
      <protection hidden="1"/>
    </xf>
    <xf numFmtId="0" fontId="23" fillId="0" borderId="0" xfId="0" applyFont="1" applyProtection="1">
      <protection hidden="1"/>
    </xf>
    <xf numFmtId="0" fontId="0" fillId="4" borderId="2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vertical="top" wrapText="1"/>
      <protection hidden="1"/>
    </xf>
    <xf numFmtId="44" fontId="0" fillId="2" borderId="7" xfId="1" applyFont="1" applyFill="1" applyBorder="1" applyAlignment="1" applyProtection="1">
      <alignment vertical="top" wrapText="1"/>
      <protection locked="0"/>
    </xf>
    <xf numFmtId="44" fontId="0" fillId="2" borderId="16" xfId="1" applyFont="1" applyFill="1" applyBorder="1" applyAlignment="1" applyProtection="1">
      <alignment vertical="top" wrapText="1"/>
      <protection locked="0"/>
    </xf>
    <xf numFmtId="44" fontId="0" fillId="2" borderId="8" xfId="1" applyFont="1" applyFill="1" applyBorder="1" applyAlignment="1" applyProtection="1">
      <alignment vertical="top" wrapText="1"/>
      <protection locked="0"/>
    </xf>
    <xf numFmtId="44" fontId="0" fillId="2" borderId="19" xfId="1" applyFont="1" applyFill="1" applyBorder="1" applyAlignment="1" applyProtection="1">
      <alignment horizontal="left" vertical="top" wrapText="1"/>
      <protection hidden="1"/>
    </xf>
    <xf numFmtId="44" fontId="0" fillId="2" borderId="20" xfId="1" applyFont="1" applyFill="1" applyBorder="1" applyAlignment="1" applyProtection="1">
      <alignment horizontal="left" vertical="top" wrapText="1"/>
      <protection hidden="1"/>
    </xf>
    <xf numFmtId="44" fontId="0" fillId="2" borderId="21" xfId="1" applyFont="1" applyFill="1" applyBorder="1" applyAlignment="1" applyProtection="1">
      <alignment horizontal="left" vertical="top" wrapText="1"/>
      <protection hidden="1"/>
    </xf>
    <xf numFmtId="44" fontId="0" fillId="2" borderId="13" xfId="1" applyFont="1" applyFill="1" applyBorder="1" applyAlignment="1" applyProtection="1">
      <alignment vertical="top" wrapText="1"/>
      <protection locked="0"/>
    </xf>
    <xf numFmtId="44" fontId="0" fillId="2" borderId="14" xfId="1" applyFont="1" applyFill="1" applyBorder="1" applyAlignment="1" applyProtection="1">
      <alignment vertical="top" wrapText="1"/>
      <protection locked="0"/>
    </xf>
    <xf numFmtId="44" fontId="0" fillId="2" borderId="15" xfId="1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vertical="top"/>
      <protection locked="0"/>
    </xf>
    <xf numFmtId="44" fontId="0" fillId="2" borderId="16" xfId="1" applyFont="1" applyFill="1" applyBorder="1" applyAlignment="1" applyProtection="1">
      <alignment vertical="top" wrapText="1"/>
      <protection hidden="1"/>
    </xf>
    <xf numFmtId="44" fontId="0" fillId="2" borderId="8" xfId="1" applyFont="1" applyFill="1" applyBorder="1" applyAlignment="1" applyProtection="1">
      <alignment vertical="top" wrapText="1"/>
      <protection hidden="1"/>
    </xf>
    <xf numFmtId="0" fontId="0" fillId="4" borderId="7" xfId="0" applyFill="1" applyBorder="1" applyAlignment="1" applyProtection="1">
      <alignment vertical="top" wrapText="1"/>
      <protection locked="0"/>
    </xf>
    <xf numFmtId="0" fontId="0" fillId="4" borderId="16" xfId="0" applyFill="1" applyBorder="1" applyAlignment="1" applyProtection="1">
      <alignment vertical="top" wrapText="1"/>
      <protection locked="0"/>
    </xf>
    <xf numFmtId="0" fontId="0" fillId="4" borderId="8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7" xfId="0" applyFill="1" applyBorder="1" applyProtection="1"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0" fillId="5" borderId="9" xfId="0" applyFill="1" applyBorder="1" applyProtection="1">
      <protection hidden="1"/>
    </xf>
    <xf numFmtId="0" fontId="0" fillId="5" borderId="10" xfId="0" applyFill="1" applyBorder="1" applyProtection="1">
      <protection hidden="1"/>
    </xf>
    <xf numFmtId="0" fontId="0" fillId="5" borderId="11" xfId="0" applyFill="1" applyBorder="1" applyProtection="1">
      <protection hidden="1"/>
    </xf>
    <xf numFmtId="0" fontId="18" fillId="5" borderId="13" xfId="0" applyFont="1" applyFill="1" applyBorder="1" applyProtection="1">
      <protection hidden="1"/>
    </xf>
    <xf numFmtId="0" fontId="0" fillId="5" borderId="14" xfId="0" applyFill="1" applyBorder="1" applyProtection="1">
      <protection hidden="1"/>
    </xf>
    <xf numFmtId="0" fontId="0" fillId="5" borderId="15" xfId="0" applyFill="1" applyBorder="1" applyProtection="1">
      <protection hidden="1"/>
    </xf>
    <xf numFmtId="0" fontId="0" fillId="4" borderId="9" xfId="0" applyFill="1" applyBorder="1" applyProtection="1"/>
    <xf numFmtId="0" fontId="0" fillId="4" borderId="10" xfId="0" applyFill="1" applyBorder="1" applyProtection="1"/>
    <xf numFmtId="0" fontId="0" fillId="4" borderId="11" xfId="0" applyFill="1" applyBorder="1" applyProtection="1"/>
    <xf numFmtId="0" fontId="0" fillId="4" borderId="1" xfId="0" applyFill="1" applyBorder="1" applyProtection="1"/>
    <xf numFmtId="0" fontId="0" fillId="4" borderId="0" xfId="0" applyFill="1" applyProtection="1"/>
    <xf numFmtId="0" fontId="0" fillId="4" borderId="12" xfId="0" applyFill="1" applyBorder="1" applyProtection="1"/>
    <xf numFmtId="0" fontId="0" fillId="4" borderId="13" xfId="0" applyFill="1" applyBorder="1" applyProtection="1"/>
    <xf numFmtId="0" fontId="0" fillId="4" borderId="14" xfId="0" applyFill="1" applyBorder="1" applyProtection="1"/>
    <xf numFmtId="0" fontId="0" fillId="4" borderId="15" xfId="0" applyFill="1" applyBorder="1" applyProtection="1"/>
    <xf numFmtId="0" fontId="21" fillId="6" borderId="0" xfId="0" applyFont="1" applyFill="1" applyProtection="1"/>
    <xf numFmtId="0" fontId="22" fillId="2" borderId="2" xfId="0" applyFont="1" applyFill="1" applyBorder="1" applyProtection="1"/>
    <xf numFmtId="0" fontId="0" fillId="7" borderId="30" xfId="0" applyFill="1" applyBorder="1" applyProtection="1"/>
    <xf numFmtId="0" fontId="2" fillId="7" borderId="30" xfId="0" applyFont="1" applyFill="1" applyBorder="1" applyProtection="1"/>
    <xf numFmtId="49" fontId="0" fillId="7" borderId="30" xfId="0" quotePrefix="1" applyNumberFormat="1" applyFill="1" applyBorder="1" applyProtection="1"/>
    <xf numFmtId="0" fontId="0" fillId="7" borderId="30" xfId="0" quotePrefix="1" applyFill="1" applyBorder="1" applyProtection="1"/>
    <xf numFmtId="0" fontId="0" fillId="7" borderId="30" xfId="0" applyFill="1" applyBorder="1" applyAlignment="1" applyProtection="1">
      <alignment vertical="top" wrapText="1"/>
    </xf>
    <xf numFmtId="0" fontId="9" fillId="7" borderId="30" xfId="0" applyFont="1" applyFill="1" applyBorder="1" applyProtection="1"/>
    <xf numFmtId="166" fontId="9" fillId="7" borderId="30" xfId="1" applyNumberFormat="1" applyFont="1" applyFill="1" applyBorder="1" applyAlignment="1" applyProtection="1">
      <alignment horizontal="left"/>
    </xf>
    <xf numFmtId="0" fontId="14" fillId="7" borderId="30" xfId="0" applyFont="1" applyFill="1" applyBorder="1" applyProtection="1"/>
    <xf numFmtId="0" fontId="9" fillId="7" borderId="31" xfId="0" applyFont="1" applyFill="1" applyBorder="1" applyProtection="1"/>
    <xf numFmtId="0" fontId="3" fillId="6" borderId="0" xfId="0" applyFont="1" applyFill="1" applyProtection="1"/>
    <xf numFmtId="0" fontId="0" fillId="6" borderId="0" xfId="0" applyFill="1" applyProtection="1"/>
    <xf numFmtId="0" fontId="15" fillId="5" borderId="2" xfId="0" applyFont="1" applyFill="1" applyBorder="1" applyProtection="1"/>
    <xf numFmtId="0" fontId="15" fillId="5" borderId="2" xfId="0" applyFont="1" applyFill="1" applyBorder="1" applyAlignment="1" applyProtection="1">
      <alignment horizontal="left"/>
    </xf>
    <xf numFmtId="0" fontId="15" fillId="5" borderId="2" xfId="0" applyFont="1" applyFill="1" applyBorder="1" applyAlignment="1" applyProtection="1">
      <alignment horizontal="right"/>
    </xf>
    <xf numFmtId="44" fontId="11" fillId="5" borderId="2" xfId="1" applyFont="1" applyFill="1" applyBorder="1" applyAlignment="1" applyProtection="1">
      <alignment vertical="top"/>
    </xf>
    <xf numFmtId="44" fontId="11" fillId="5" borderId="2" xfId="1" applyFont="1" applyFill="1" applyBorder="1" applyAlignment="1" applyProtection="1">
      <alignment horizontal="right" vertical="top"/>
    </xf>
    <xf numFmtId="44" fontId="11" fillId="5" borderId="2" xfId="1" applyFont="1" applyFill="1" applyBorder="1" applyAlignment="1" applyProtection="1">
      <alignment vertical="top"/>
    </xf>
    <xf numFmtId="0" fontId="15" fillId="5" borderId="2" xfId="0" applyFont="1" applyFill="1" applyBorder="1" applyAlignment="1" applyProtection="1">
      <alignment vertical="top" wrapText="1"/>
    </xf>
    <xf numFmtId="0" fontId="15" fillId="5" borderId="9" xfId="0" applyFont="1" applyFill="1" applyBorder="1" applyAlignment="1" applyProtection="1">
      <alignment vertical="top"/>
    </xf>
    <xf numFmtId="0" fontId="15" fillId="5" borderId="10" xfId="0" applyFont="1" applyFill="1" applyBorder="1" applyAlignment="1" applyProtection="1">
      <alignment vertical="top"/>
    </xf>
    <xf numFmtId="0" fontId="15" fillId="5" borderId="11" xfId="0" applyFont="1" applyFill="1" applyBorder="1" applyAlignment="1" applyProtection="1">
      <alignment vertical="top"/>
    </xf>
    <xf numFmtId="0" fontId="15" fillId="5" borderId="7" xfId="0" applyFont="1" applyFill="1" applyBorder="1" applyAlignment="1" applyProtection="1">
      <alignment vertical="top" wrapText="1"/>
    </xf>
    <xf numFmtId="0" fontId="15" fillId="5" borderId="8" xfId="0" applyFont="1" applyFill="1" applyBorder="1" applyAlignment="1" applyProtection="1">
      <alignment vertical="top" wrapText="1"/>
    </xf>
    <xf numFmtId="0" fontId="15" fillId="5" borderId="2" xfId="0" applyFont="1" applyFill="1" applyBorder="1" applyAlignment="1" applyProtection="1">
      <alignment horizontal="right" vertical="top"/>
    </xf>
    <xf numFmtId="44" fontId="11" fillId="5" borderId="7" xfId="1" applyFont="1" applyFill="1" applyBorder="1" applyAlignment="1" applyProtection="1">
      <alignment vertical="top"/>
    </xf>
    <xf numFmtId="44" fontId="11" fillId="5" borderId="16" xfId="1" applyFont="1" applyFill="1" applyBorder="1" applyAlignment="1" applyProtection="1">
      <alignment vertical="top"/>
    </xf>
    <xf numFmtId="44" fontId="11" fillId="5" borderId="8" xfId="1" applyFont="1" applyFill="1" applyBorder="1" applyAlignment="1" applyProtection="1">
      <alignment vertical="top"/>
    </xf>
    <xf numFmtId="44" fontId="11" fillId="5" borderId="7" xfId="1" applyFont="1" applyFill="1" applyBorder="1" applyAlignment="1" applyProtection="1">
      <alignment horizontal="right" vertical="top"/>
    </xf>
    <xf numFmtId="44" fontId="11" fillId="5" borderId="8" xfId="1" applyFont="1" applyFill="1" applyBorder="1" applyAlignment="1" applyProtection="1">
      <alignment horizontal="right" vertical="top"/>
    </xf>
    <xf numFmtId="0" fontId="16" fillId="5" borderId="0" xfId="0" applyFont="1" applyFill="1" applyProtection="1"/>
    <xf numFmtId="0" fontId="16" fillId="5" borderId="17" xfId="0" applyFont="1" applyFill="1" applyBorder="1" applyProtection="1"/>
    <xf numFmtId="0" fontId="16" fillId="5" borderId="17" xfId="0" applyFont="1" applyFill="1" applyBorder="1" applyAlignment="1" applyProtection="1">
      <alignment horizontal="right"/>
    </xf>
    <xf numFmtId="0" fontId="17" fillId="0" borderId="0" xfId="0" applyFont="1" applyProtection="1"/>
    <xf numFmtId="0" fontId="14" fillId="0" borderId="0" xfId="0" applyFont="1" applyProtection="1"/>
    <xf numFmtId="0" fontId="19" fillId="4" borderId="2" xfId="0" applyFont="1" applyFill="1" applyBorder="1" applyProtection="1"/>
    <xf numFmtId="0" fontId="5" fillId="0" borderId="0" xfId="0" applyFont="1" applyProtection="1"/>
    <xf numFmtId="0" fontId="0" fillId="0" borderId="0" xfId="0" applyProtection="1"/>
    <xf numFmtId="164" fontId="6" fillId="4" borderId="2" xfId="0" applyNumberFormat="1" applyFont="1" applyFill="1" applyBorder="1" applyProtection="1"/>
  </cellXfs>
  <cellStyles count="8">
    <cellStyle name="Komma 2" xfId="7" xr:uid="{1D6DF077-1838-42EF-94C7-7F6AA58CD959}"/>
    <cellStyle name="Procent" xfId="2" builtinId="5"/>
    <cellStyle name="Procent 2" xfId="6" xr:uid="{273C8AD9-059B-43B7-9ABE-EF74821DDA00}"/>
    <cellStyle name="Standaard" xfId="0" builtinId="0"/>
    <cellStyle name="Standaard 2" xfId="4" xr:uid="{74AE3616-0757-4559-B0BB-AA365A91C1CA}"/>
    <cellStyle name="Valuta" xfId="1" builtinId="4"/>
    <cellStyle name="Valuta 2" xfId="5" xr:uid="{D8C8118D-E50F-4E89-94A3-76BC16FA692A}"/>
    <cellStyle name="Valuta 3" xfId="3" xr:uid="{6EB05593-1C6E-47BF-AAD4-9C28C1DA8599}"/>
  </cellStyles>
  <dxfs count="0"/>
  <tableStyles count="0" defaultTableStyle="TableStyleMedium2" defaultPivotStyle="PivotStyleLight16"/>
  <colors>
    <mruColors>
      <color rgb="FFFBFDF9"/>
      <color rgb="FFF4F9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B74C-EEA4-472C-A919-452DA54F840B}">
  <sheetPr>
    <tabColor rgb="FF00B050"/>
    <pageSetUpPr fitToPage="1"/>
  </sheetPr>
  <dimension ref="A1:P44"/>
  <sheetViews>
    <sheetView showGridLines="0" tabSelected="1" zoomScale="80" zoomScaleNormal="80" workbookViewId="0">
      <selection activeCell="E16" sqref="E16:I16"/>
    </sheetView>
  </sheetViews>
  <sheetFormatPr defaultColWidth="8.85546875" defaultRowHeight="15"/>
  <cols>
    <col min="1" max="1" width="3.28515625" style="3" customWidth="1"/>
    <col min="2" max="4" width="17.7109375" style="3" customWidth="1"/>
    <col min="5" max="10" width="22.7109375" style="3" customWidth="1"/>
    <col min="11" max="11" width="6.5703125" style="3" customWidth="1"/>
    <col min="12" max="12" width="103.7109375" style="3" customWidth="1"/>
    <col min="13" max="16384" width="8.85546875" style="3"/>
  </cols>
  <sheetData>
    <row r="1" spans="1:12" s="16" customFormat="1" ht="23.25">
      <c r="B1" s="74" t="s">
        <v>0</v>
      </c>
      <c r="C1" s="74"/>
      <c r="D1" s="74"/>
      <c r="E1" s="74" t="s">
        <v>82</v>
      </c>
      <c r="F1" s="74"/>
      <c r="G1" s="74"/>
      <c r="H1" s="74"/>
      <c r="I1" s="74"/>
      <c r="J1" s="74"/>
      <c r="L1" s="75" t="s">
        <v>1</v>
      </c>
    </row>
    <row r="2" spans="1:12">
      <c r="L2" s="76"/>
    </row>
    <row r="3" spans="1:12">
      <c r="B3" s="65" t="s">
        <v>2</v>
      </c>
      <c r="C3" s="66"/>
      <c r="D3" s="67"/>
      <c r="E3" s="55"/>
      <c r="F3" s="55"/>
      <c r="G3" s="55"/>
      <c r="H3" s="55"/>
      <c r="I3" s="55"/>
      <c r="J3" s="55"/>
      <c r="L3" s="76" t="s">
        <v>3</v>
      </c>
    </row>
    <row r="4" spans="1:12">
      <c r="B4" s="68" t="s">
        <v>4</v>
      </c>
      <c r="C4" s="69"/>
      <c r="D4" s="70"/>
      <c r="E4" s="55"/>
      <c r="F4" s="55"/>
      <c r="G4" s="55"/>
      <c r="H4" s="55"/>
      <c r="I4" s="55"/>
      <c r="J4" s="55"/>
      <c r="L4" s="76" t="s">
        <v>5</v>
      </c>
    </row>
    <row r="5" spans="1:12">
      <c r="B5" s="68" t="s">
        <v>6</v>
      </c>
      <c r="C5" s="69"/>
      <c r="D5" s="70"/>
      <c r="E5" s="55"/>
      <c r="F5" s="55"/>
      <c r="G5" s="55"/>
      <c r="H5" s="55"/>
      <c r="I5" s="55"/>
      <c r="J5" s="55"/>
      <c r="L5" s="76" t="s">
        <v>7</v>
      </c>
    </row>
    <row r="6" spans="1:12">
      <c r="B6" s="68" t="s">
        <v>8</v>
      </c>
      <c r="C6" s="69"/>
      <c r="D6" s="70"/>
      <c r="E6" s="56"/>
      <c r="F6" s="58"/>
      <c r="G6" s="58"/>
      <c r="H6" s="58"/>
      <c r="I6" s="58"/>
      <c r="J6" s="58"/>
      <c r="L6" s="76" t="s">
        <v>9</v>
      </c>
    </row>
    <row r="7" spans="1:12">
      <c r="B7" s="68" t="s">
        <v>10</v>
      </c>
      <c r="C7" s="69"/>
      <c r="D7" s="70"/>
      <c r="E7" s="57"/>
      <c r="F7" s="59"/>
      <c r="G7" s="60"/>
      <c r="H7" s="60"/>
      <c r="I7" s="60"/>
      <c r="J7" s="61"/>
      <c r="L7" s="76" t="s">
        <v>11</v>
      </c>
    </row>
    <row r="8" spans="1:12">
      <c r="B8" s="71" t="s">
        <v>12</v>
      </c>
      <c r="C8" s="72"/>
      <c r="D8" s="73"/>
      <c r="E8" s="57"/>
      <c r="F8" s="62" t="str">
        <f>IF(E8="","",IF(E8=Lijsten!A14,Lijsten!E14,IF(Begroting!E8=Lijsten!A15,Lijsten!E15,IF(Begroting!E8=Lijsten!A16,Lijsten!E16,IF(Begroting!E8=Lijsten!A17,Lijsten!E17,"")))))</f>
        <v/>
      </c>
      <c r="G8" s="63"/>
      <c r="H8" s="63"/>
      <c r="I8" s="63"/>
      <c r="J8" s="64"/>
      <c r="L8" s="76" t="s">
        <v>13</v>
      </c>
    </row>
    <row r="9" spans="1:12">
      <c r="L9" s="76"/>
    </row>
    <row r="10" spans="1:12">
      <c r="L10" s="76"/>
    </row>
    <row r="11" spans="1:12" ht="21">
      <c r="B11" s="85" t="s">
        <v>14</v>
      </c>
      <c r="C11" s="85"/>
      <c r="D11" s="85"/>
      <c r="E11" s="86"/>
      <c r="F11" s="86"/>
      <c r="G11" s="86"/>
      <c r="H11" s="86"/>
      <c r="I11" s="86"/>
      <c r="J11" s="86"/>
      <c r="L11" s="76"/>
    </row>
    <row r="12" spans="1:12">
      <c r="L12" s="76"/>
    </row>
    <row r="13" spans="1:12" s="4" customFormat="1" ht="15.75">
      <c r="B13" s="87" t="s">
        <v>15</v>
      </c>
      <c r="C13" s="87"/>
      <c r="D13" s="87"/>
      <c r="E13" s="88" t="s">
        <v>83</v>
      </c>
      <c r="F13" s="88"/>
      <c r="G13" s="88"/>
      <c r="H13" s="88"/>
      <c r="I13" s="88"/>
      <c r="J13" s="89" t="s">
        <v>16</v>
      </c>
      <c r="L13" s="76" t="s">
        <v>81</v>
      </c>
    </row>
    <row r="14" spans="1:12">
      <c r="A14" s="3">
        <v>1</v>
      </c>
      <c r="B14" s="49"/>
      <c r="C14" s="49"/>
      <c r="D14" s="49"/>
      <c r="E14" s="38"/>
      <c r="F14" s="38"/>
      <c r="G14" s="38"/>
      <c r="H14" s="38"/>
      <c r="I14" s="38"/>
      <c r="J14" s="15"/>
      <c r="L14" s="77" t="s">
        <v>17</v>
      </c>
    </row>
    <row r="15" spans="1:12">
      <c r="A15" s="3">
        <v>2</v>
      </c>
      <c r="B15" s="49"/>
      <c r="C15" s="49"/>
      <c r="D15" s="49"/>
      <c r="E15" s="38"/>
      <c r="F15" s="38"/>
      <c r="G15" s="38"/>
      <c r="H15" s="38"/>
      <c r="I15" s="38"/>
      <c r="J15" s="15"/>
      <c r="L15" s="78" t="s">
        <v>18</v>
      </c>
    </row>
    <row r="16" spans="1:12">
      <c r="A16" s="3">
        <v>3</v>
      </c>
      <c r="B16" s="49"/>
      <c r="C16" s="49"/>
      <c r="D16" s="49"/>
      <c r="E16" s="38"/>
      <c r="F16" s="38"/>
      <c r="G16" s="38"/>
      <c r="H16" s="38"/>
      <c r="I16" s="38"/>
      <c r="J16" s="15"/>
      <c r="L16" s="79" t="s">
        <v>19</v>
      </c>
    </row>
    <row r="17" spans="1:16">
      <c r="A17" s="3">
        <v>4</v>
      </c>
      <c r="B17" s="49"/>
      <c r="C17" s="49"/>
      <c r="D17" s="49"/>
      <c r="E17" s="38"/>
      <c r="F17" s="38"/>
      <c r="G17" s="38"/>
      <c r="H17" s="38"/>
      <c r="I17" s="38"/>
      <c r="J17" s="15"/>
      <c r="L17" s="77"/>
    </row>
    <row r="18" spans="1:16" ht="14.45" customHeight="1">
      <c r="A18" s="3">
        <v>5</v>
      </c>
      <c r="B18" s="49"/>
      <c r="C18" s="49"/>
      <c r="D18" s="49"/>
      <c r="E18" s="38"/>
      <c r="F18" s="38"/>
      <c r="G18" s="38"/>
      <c r="H18" s="38"/>
      <c r="I18" s="38"/>
      <c r="J18" s="15"/>
      <c r="L18" s="79"/>
    </row>
    <row r="19" spans="1:16">
      <c r="A19" s="3">
        <v>6</v>
      </c>
      <c r="B19" s="49"/>
      <c r="C19" s="49"/>
      <c r="D19" s="49"/>
      <c r="E19" s="38"/>
      <c r="F19" s="38"/>
      <c r="G19" s="38"/>
      <c r="H19" s="38"/>
      <c r="I19" s="38"/>
      <c r="J19" s="15"/>
      <c r="L19" s="79"/>
    </row>
    <row r="20" spans="1:16">
      <c r="A20" s="3">
        <v>7</v>
      </c>
      <c r="B20" s="49"/>
      <c r="C20" s="49"/>
      <c r="D20" s="49"/>
      <c r="E20" s="38"/>
      <c r="F20" s="38"/>
      <c r="G20" s="38"/>
      <c r="H20" s="38"/>
      <c r="I20" s="38"/>
      <c r="J20" s="15"/>
      <c r="L20" s="76"/>
    </row>
    <row r="21" spans="1:16">
      <c r="A21" s="3">
        <v>8</v>
      </c>
      <c r="B21" s="49"/>
      <c r="C21" s="49"/>
      <c r="D21" s="49"/>
      <c r="E21" s="38"/>
      <c r="F21" s="38"/>
      <c r="G21" s="38"/>
      <c r="H21" s="38"/>
      <c r="I21" s="38"/>
      <c r="J21" s="15"/>
      <c r="L21" s="76"/>
    </row>
    <row r="22" spans="1:16">
      <c r="A22" s="3">
        <v>9</v>
      </c>
      <c r="B22" s="49"/>
      <c r="C22" s="49"/>
      <c r="D22" s="49"/>
      <c r="E22" s="38"/>
      <c r="F22" s="38"/>
      <c r="G22" s="38"/>
      <c r="H22" s="38"/>
      <c r="I22" s="38"/>
      <c r="J22" s="15"/>
      <c r="L22" s="76" t="s">
        <v>80</v>
      </c>
    </row>
    <row r="23" spans="1:16">
      <c r="A23" s="3">
        <v>10</v>
      </c>
      <c r="B23" s="49"/>
      <c r="C23" s="49"/>
      <c r="D23" s="49"/>
      <c r="E23" s="38"/>
      <c r="F23" s="38"/>
      <c r="G23" s="38"/>
      <c r="H23" s="38"/>
      <c r="I23" s="38"/>
      <c r="J23" s="15"/>
      <c r="L23" s="76"/>
    </row>
    <row r="24" spans="1:16">
      <c r="B24" s="90"/>
      <c r="C24" s="90"/>
      <c r="D24" s="90"/>
      <c r="E24" s="91" t="s">
        <v>20</v>
      </c>
      <c r="F24" s="91"/>
      <c r="G24" s="91"/>
      <c r="H24" s="91"/>
      <c r="I24" s="91"/>
      <c r="J24" s="92">
        <f>SUM(J14:J23)</f>
        <v>0</v>
      </c>
      <c r="L24" s="80"/>
    </row>
    <row r="25" spans="1:16">
      <c r="B25" s="8"/>
      <c r="E25" s="5"/>
      <c r="L25" s="80"/>
    </row>
    <row r="26" spans="1:16">
      <c r="B26" s="1"/>
      <c r="L26" s="80"/>
    </row>
    <row r="27" spans="1:16" ht="21">
      <c r="B27" s="85" t="s">
        <v>21</v>
      </c>
      <c r="C27" s="85"/>
      <c r="D27" s="85"/>
      <c r="E27" s="85"/>
      <c r="F27" s="85"/>
      <c r="G27" s="85"/>
      <c r="H27" s="85"/>
      <c r="I27" s="85"/>
      <c r="J27" s="85"/>
      <c r="K27" s="6"/>
      <c r="L27" s="80"/>
      <c r="M27" s="6"/>
      <c r="N27" s="6"/>
      <c r="O27" s="6"/>
      <c r="P27" s="6"/>
    </row>
    <row r="28" spans="1:16">
      <c r="B28" s="1"/>
      <c r="L28" s="76"/>
    </row>
    <row r="29" spans="1:16" s="4" customFormat="1" ht="15.75">
      <c r="B29" s="93" t="s">
        <v>22</v>
      </c>
      <c r="C29" s="93"/>
      <c r="D29" s="93"/>
      <c r="E29" s="94" t="s">
        <v>23</v>
      </c>
      <c r="F29" s="95"/>
      <c r="G29" s="96"/>
      <c r="H29" s="97" t="s">
        <v>24</v>
      </c>
      <c r="I29" s="98"/>
      <c r="J29" s="99" t="s">
        <v>25</v>
      </c>
      <c r="L29" s="81" t="str">
        <f>IF(L30="","",IF(J24&gt;=Lijsten!V25,Lijsten!X23))</f>
        <v/>
      </c>
    </row>
    <row r="30" spans="1:16" ht="14.45" customHeight="1">
      <c r="B30" s="39" t="s">
        <v>26</v>
      </c>
      <c r="C30" s="39"/>
      <c r="D30" s="39"/>
      <c r="E30" s="43"/>
      <c r="F30" s="44"/>
      <c r="G30" s="45"/>
      <c r="H30" s="50" t="s">
        <v>27</v>
      </c>
      <c r="I30" s="51"/>
      <c r="J30" s="13"/>
      <c r="K30" s="7"/>
      <c r="L30" s="82" t="str">
        <f>IF(J30=Lijsten!V23,"",Lijsten!W23)</f>
        <v/>
      </c>
    </row>
    <row r="31" spans="1:16">
      <c r="B31" s="37"/>
      <c r="C31" s="37"/>
      <c r="D31" s="37"/>
      <c r="E31" s="46"/>
      <c r="F31" s="47"/>
      <c r="G31" s="48"/>
      <c r="H31" s="41"/>
      <c r="I31" s="42"/>
      <c r="J31" s="13"/>
      <c r="K31" s="7"/>
      <c r="L31" s="81" t="str">
        <f>Lijsten!W28</f>
        <v/>
      </c>
    </row>
    <row r="32" spans="1:16">
      <c r="B32" s="52"/>
      <c r="C32" s="53"/>
      <c r="D32" s="54"/>
      <c r="E32" s="40"/>
      <c r="F32" s="41"/>
      <c r="G32" s="42"/>
      <c r="H32" s="41"/>
      <c r="I32" s="42"/>
      <c r="J32" s="13"/>
      <c r="K32" s="7"/>
      <c r="L32" s="76" t="s">
        <v>28</v>
      </c>
    </row>
    <row r="33" spans="2:12">
      <c r="B33" s="37"/>
      <c r="C33" s="37"/>
      <c r="D33" s="37"/>
      <c r="E33" s="40"/>
      <c r="F33" s="41"/>
      <c r="G33" s="42"/>
      <c r="H33" s="41"/>
      <c r="I33" s="42"/>
      <c r="J33" s="13"/>
      <c r="K33" s="7"/>
      <c r="L33" s="76" t="s">
        <v>29</v>
      </c>
    </row>
    <row r="34" spans="2:12">
      <c r="B34" s="37"/>
      <c r="C34" s="37"/>
      <c r="D34" s="37"/>
      <c r="E34" s="40"/>
      <c r="F34" s="41"/>
      <c r="G34" s="42"/>
      <c r="H34" s="41"/>
      <c r="I34" s="42"/>
      <c r="J34" s="13"/>
      <c r="K34" s="7"/>
      <c r="L34" s="76" t="s">
        <v>30</v>
      </c>
    </row>
    <row r="35" spans="2:12">
      <c r="B35" s="37"/>
      <c r="C35" s="37"/>
      <c r="D35" s="37"/>
      <c r="E35" s="40"/>
      <c r="F35" s="41"/>
      <c r="G35" s="42"/>
      <c r="H35" s="41"/>
      <c r="I35" s="42"/>
      <c r="J35" s="13"/>
      <c r="K35" s="7"/>
      <c r="L35" s="76" t="s">
        <v>31</v>
      </c>
    </row>
    <row r="36" spans="2:12">
      <c r="B36" s="90"/>
      <c r="C36" s="90"/>
      <c r="D36" s="90"/>
      <c r="E36" s="100"/>
      <c r="F36" s="101"/>
      <c r="G36" s="102"/>
      <c r="H36" s="103" t="s">
        <v>20</v>
      </c>
      <c r="I36" s="104"/>
      <c r="J36" s="92">
        <f>SUM(J30:J35)</f>
        <v>0</v>
      </c>
      <c r="K36" s="2"/>
      <c r="L36" s="81" t="str">
        <f>IF(J24=0,"",IF(J24=J36,"","Financiering is (nog) niet sluitend"))</f>
        <v/>
      </c>
    </row>
    <row r="37" spans="2:12">
      <c r="B37" s="8" t="str">
        <f>Lijsten!W20</f>
        <v/>
      </c>
      <c r="L37" s="76"/>
    </row>
    <row r="38" spans="2:12">
      <c r="B38" s="1"/>
      <c r="L38" s="76"/>
    </row>
    <row r="39" spans="2:12" ht="21">
      <c r="B39" s="85" t="s">
        <v>32</v>
      </c>
      <c r="C39" s="85"/>
      <c r="D39" s="85"/>
      <c r="E39" s="85"/>
      <c r="F39" s="85"/>
      <c r="G39" s="85"/>
      <c r="H39" s="85"/>
      <c r="I39" s="85"/>
      <c r="J39" s="85"/>
      <c r="L39" s="76"/>
    </row>
    <row r="40" spans="2:12">
      <c r="L40" s="76"/>
    </row>
    <row r="41" spans="2:12" s="4" customFormat="1" ht="15.75">
      <c r="B41" s="108" t="s">
        <v>33</v>
      </c>
      <c r="C41" s="109"/>
      <c r="D41" s="109"/>
      <c r="E41" s="105">
        <v>2025</v>
      </c>
      <c r="F41" s="106">
        <v>2026</v>
      </c>
      <c r="G41" s="106">
        <v>2027</v>
      </c>
      <c r="H41" s="106">
        <v>2028</v>
      </c>
      <c r="I41" s="106">
        <v>2029</v>
      </c>
      <c r="J41" s="107" t="s">
        <v>20</v>
      </c>
      <c r="L41" s="83"/>
    </row>
    <row r="42" spans="2:12">
      <c r="B42" s="110" t="str">
        <f>Lijsten!A21</f>
        <v>Investering in gebouwen</v>
      </c>
      <c r="C42" s="110"/>
      <c r="D42" s="110"/>
      <c r="E42" s="9"/>
      <c r="F42" s="10"/>
      <c r="G42" s="10"/>
      <c r="H42" s="10"/>
      <c r="I42" s="10"/>
      <c r="J42" s="14">
        <f>SUM(E42:I42)</f>
        <v>0</v>
      </c>
      <c r="L42" s="76" t="s">
        <v>34</v>
      </c>
    </row>
    <row r="43" spans="2:12">
      <c r="B43" s="110" t="str">
        <f>Lijsten!A22</f>
        <v>Investering in duurzame bedrijfsuitrusting</v>
      </c>
      <c r="C43" s="110"/>
      <c r="D43" s="110"/>
      <c r="E43" s="11"/>
      <c r="F43" s="12"/>
      <c r="G43" s="12"/>
      <c r="H43" s="12"/>
      <c r="I43" s="12"/>
      <c r="J43" s="14">
        <f t="shared" ref="J43" si="0">SUM(E43:I43)</f>
        <v>0</v>
      </c>
      <c r="L43" s="76" t="s">
        <v>35</v>
      </c>
    </row>
    <row r="44" spans="2:12">
      <c r="B44" s="111"/>
      <c r="C44" s="112"/>
      <c r="D44" s="112"/>
      <c r="E44" s="113">
        <f>SUM(E42:E43)</f>
        <v>0</v>
      </c>
      <c r="F44" s="113">
        <f>SUM(F42:F43)</f>
        <v>0</v>
      </c>
      <c r="G44" s="113">
        <f>SUM(G42:G43)</f>
        <v>0</v>
      </c>
      <c r="H44" s="113">
        <f>SUM(H42:H43)</f>
        <v>0</v>
      </c>
      <c r="I44" s="113">
        <f>SUM(I42:I43)</f>
        <v>0</v>
      </c>
      <c r="J44" s="92">
        <f>SUM(J42:J43)</f>
        <v>0</v>
      </c>
      <c r="L44" s="84" t="str">
        <f>IF(J24=0,"",IF(J24=J44,"","Financiële planning is (nog) niet sluitend"))</f>
        <v/>
      </c>
    </row>
  </sheetData>
  <sheetProtection sheet="1" insertRows="0" selectLockedCells="1"/>
  <mergeCells count="55">
    <mergeCell ref="L24:L27"/>
    <mergeCell ref="B43:D43"/>
    <mergeCell ref="E36:G36"/>
    <mergeCell ref="B35:D35"/>
    <mergeCell ref="B36:D36"/>
    <mergeCell ref="E35:G35"/>
    <mergeCell ref="B42:D42"/>
    <mergeCell ref="H29:I29"/>
    <mergeCell ref="H30:I30"/>
    <mergeCell ref="H31:I31"/>
    <mergeCell ref="H35:I35"/>
    <mergeCell ref="E23:I23"/>
    <mergeCell ref="E24:I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E18:I18"/>
    <mergeCell ref="E19:I19"/>
    <mergeCell ref="H36:I36"/>
    <mergeCell ref="E29:G29"/>
    <mergeCell ref="E30:G30"/>
    <mergeCell ref="E31:G31"/>
    <mergeCell ref="E32:G32"/>
    <mergeCell ref="E33:G33"/>
    <mergeCell ref="H34:I34"/>
    <mergeCell ref="B34:D34"/>
    <mergeCell ref="E34:G34"/>
    <mergeCell ref="B33:D33"/>
    <mergeCell ref="H32:I32"/>
    <mergeCell ref="H33:I33"/>
    <mergeCell ref="B32:D32"/>
    <mergeCell ref="E4:J4"/>
    <mergeCell ref="E3:J3"/>
    <mergeCell ref="E5:J5"/>
    <mergeCell ref="E6:J6"/>
    <mergeCell ref="E20:I20"/>
    <mergeCell ref="E21:I21"/>
    <mergeCell ref="E22:I22"/>
    <mergeCell ref="E13:I13"/>
    <mergeCell ref="E14:I14"/>
    <mergeCell ref="E15:I15"/>
    <mergeCell ref="E16:I16"/>
    <mergeCell ref="B29:D29"/>
    <mergeCell ref="B30:D30"/>
    <mergeCell ref="B31:D31"/>
    <mergeCell ref="E17:I17"/>
  </mergeCells>
  <dataValidations count="1">
    <dataValidation type="list" allowBlank="1" showInputMessage="1" showErrorMessage="1" sqref="H8:H9" xr:uid="{DDEEB74F-CBED-4F0C-A19B-2F70D8E00175}">
      <formula1>"Micro, Klein, Middel, Groot"</formula1>
    </dataValidation>
  </dataValidations>
  <pageMargins left="0.7" right="0.7" top="0.75" bottom="0.75" header="0.3" footer="0.3"/>
  <pageSetup paperSize="9" scale="65" orientation="landscape" r:id="rId1"/>
  <ignoredErrors>
    <ignoredError sqref="E44:F44 H44:I44" formulaRange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2C90188-7CA5-42F9-8DD4-868CCCFAED6C}">
          <x14:formula1>
            <xm:f>Lijsten!$A$14:$A$18</xm:f>
          </x14:formula1>
          <xm:sqref>E8</xm:sqref>
        </x14:dataValidation>
        <x14:dataValidation type="list" allowBlank="1" showInputMessage="1" showErrorMessage="1" xr:uid="{8407F709-70F3-4E9A-839C-499FBAE1839C}">
          <x14:formula1>
            <xm:f>Lijsten!$A$4:$A$11</xm:f>
          </x14:formula1>
          <xm:sqref>E7</xm:sqref>
        </x14:dataValidation>
        <x14:dataValidation type="list" allowBlank="1" showInputMessage="1" showErrorMessage="1" xr:uid="{79959704-0D8C-4039-B459-CE019EA76BC7}">
          <x14:formula1>
            <xm:f>Lijsten!$A$28:$A$30</xm:f>
          </x14:formula1>
          <xm:sqref>B31:D35</xm:sqref>
        </x14:dataValidation>
        <x14:dataValidation type="list" allowBlank="1" showInputMessage="1" showErrorMessage="1" xr:uid="{E6D6B12F-57F8-43B5-842A-9A27F85B18FE}">
          <x14:formula1>
            <xm:f>Lijsten!$A$35:$A$39</xm:f>
          </x14:formula1>
          <xm:sqref>H31:H35</xm:sqref>
        </x14:dataValidation>
        <x14:dataValidation type="list" allowBlank="1" showInputMessage="1" showErrorMessage="1" xr:uid="{8A6EA1D6-7899-4A9B-9DCE-5DF7CA3C88E4}">
          <x14:formula1>
            <xm:f>Lijsten!$A$21:$A$22</xm:f>
          </x14:formula1>
          <xm:sqref>B14:D23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5AF37-2D56-4A46-97D7-67ACEC0D9088}">
  <sheetPr>
    <tabColor rgb="FFFFFF00"/>
    <pageSetUpPr fitToPage="1"/>
  </sheetPr>
  <dimension ref="A1:X39"/>
  <sheetViews>
    <sheetView showGridLines="0" topLeftCell="A40" zoomScaleNormal="100" workbookViewId="0">
      <selection sqref="A1:XFD39"/>
    </sheetView>
  </sheetViews>
  <sheetFormatPr defaultColWidth="8.85546875" defaultRowHeight="15"/>
  <cols>
    <col min="1" max="1" width="17" style="3" customWidth="1"/>
    <col min="2" max="14" width="8.85546875" style="3"/>
    <col min="15" max="15" width="8.28515625" style="3" customWidth="1"/>
    <col min="16" max="16" width="16.28515625" style="3" bestFit="1" customWidth="1"/>
    <col min="17" max="17" width="18.42578125" style="3" customWidth="1"/>
    <col min="18" max="18" width="15" style="3" bestFit="1" customWidth="1"/>
    <col min="19" max="19" width="8.85546875" style="3"/>
    <col min="20" max="20" width="14" style="3" bestFit="1" customWidth="1"/>
    <col min="21" max="21" width="15" style="3" customWidth="1"/>
    <col min="22" max="22" width="14.85546875" style="3" customWidth="1"/>
    <col min="23" max="16384" width="8.85546875" style="3"/>
  </cols>
  <sheetData>
    <row r="1" spans="1:14" hidden="1"/>
    <row r="2" spans="1:14" hidden="1"/>
    <row r="3" spans="1:14" hidden="1">
      <c r="A3" s="17" t="s">
        <v>36</v>
      </c>
    </row>
    <row r="4" spans="1:14" hidden="1">
      <c r="A4" s="18" t="s">
        <v>37</v>
      </c>
    </row>
    <row r="5" spans="1:14" hidden="1">
      <c r="A5" s="18" t="s">
        <v>38</v>
      </c>
    </row>
    <row r="6" spans="1:14" hidden="1">
      <c r="A6" s="18" t="s">
        <v>39</v>
      </c>
    </row>
    <row r="7" spans="1:14" hidden="1">
      <c r="A7" s="18" t="s">
        <v>40</v>
      </c>
    </row>
    <row r="8" spans="1:14" hidden="1">
      <c r="A8" s="18" t="s">
        <v>41</v>
      </c>
    </row>
    <row r="9" spans="1:14" hidden="1">
      <c r="A9" s="18" t="s">
        <v>42</v>
      </c>
    </row>
    <row r="10" spans="1:14" hidden="1">
      <c r="A10" s="18" t="s">
        <v>43</v>
      </c>
    </row>
    <row r="11" spans="1:14" hidden="1">
      <c r="A11" s="18" t="s">
        <v>44</v>
      </c>
    </row>
    <row r="12" spans="1:14" hidden="1"/>
    <row r="13" spans="1:14" hidden="1">
      <c r="A13" s="19" t="s">
        <v>45</v>
      </c>
      <c r="E13" s="17" t="s">
        <v>46</v>
      </c>
    </row>
    <row r="14" spans="1:14" hidden="1">
      <c r="A14" s="18" t="s">
        <v>47</v>
      </c>
      <c r="E14" s="20" t="s">
        <v>48</v>
      </c>
      <c r="F14" s="21"/>
      <c r="G14" s="21"/>
      <c r="H14" s="21"/>
      <c r="I14" s="21"/>
      <c r="J14" s="21"/>
      <c r="K14" s="21"/>
      <c r="L14" s="21"/>
      <c r="M14" s="21"/>
      <c r="N14" s="22"/>
    </row>
    <row r="15" spans="1:14" hidden="1">
      <c r="A15" s="18" t="s">
        <v>49</v>
      </c>
      <c r="E15" s="23" t="s">
        <v>50</v>
      </c>
      <c r="F15" s="24"/>
      <c r="G15" s="24"/>
      <c r="H15" s="24"/>
      <c r="I15" s="24"/>
      <c r="J15" s="24"/>
      <c r="K15" s="24"/>
      <c r="L15" s="24"/>
      <c r="M15" s="24"/>
      <c r="N15" s="25"/>
    </row>
    <row r="16" spans="1:14" hidden="1">
      <c r="A16" s="18" t="s">
        <v>51</v>
      </c>
      <c r="E16" s="23" t="s">
        <v>52</v>
      </c>
      <c r="F16" s="24"/>
      <c r="G16" s="24"/>
      <c r="H16" s="24"/>
      <c r="I16" s="24"/>
      <c r="J16" s="24"/>
      <c r="K16" s="24"/>
      <c r="L16" s="24"/>
      <c r="M16" s="24"/>
      <c r="N16" s="25"/>
    </row>
    <row r="17" spans="1:24" hidden="1">
      <c r="A17" s="18" t="s">
        <v>53</v>
      </c>
      <c r="E17" s="26" t="s">
        <v>52</v>
      </c>
      <c r="F17" s="27"/>
      <c r="G17" s="27"/>
      <c r="H17" s="27"/>
      <c r="I17" s="27"/>
      <c r="J17" s="27"/>
      <c r="K17" s="27"/>
      <c r="L17" s="27"/>
      <c r="M17" s="27"/>
      <c r="N17" s="28"/>
    </row>
    <row r="18" spans="1:24" hidden="1">
      <c r="A18" s="18" t="s">
        <v>54</v>
      </c>
    </row>
    <row r="19" spans="1:24" hidden="1">
      <c r="S19" s="29" t="s">
        <v>55</v>
      </c>
      <c r="T19" s="29" t="s">
        <v>56</v>
      </c>
      <c r="U19" s="3" t="s">
        <v>57</v>
      </c>
      <c r="V19" s="3" t="s">
        <v>58</v>
      </c>
      <c r="W19" s="3" t="s">
        <v>46</v>
      </c>
    </row>
    <row r="20" spans="1:24" hidden="1">
      <c r="A20" s="19" t="s">
        <v>59</v>
      </c>
      <c r="E20" s="17">
        <v>1</v>
      </c>
      <c r="F20" s="17">
        <v>2</v>
      </c>
      <c r="G20" s="17">
        <v>3</v>
      </c>
      <c r="H20" s="17">
        <v>4</v>
      </c>
      <c r="I20" s="17">
        <v>5</v>
      </c>
      <c r="J20" s="17">
        <v>6</v>
      </c>
      <c r="K20" s="17">
        <v>7</v>
      </c>
      <c r="L20" s="17">
        <v>8</v>
      </c>
      <c r="M20" s="17">
        <v>9</v>
      </c>
      <c r="N20" s="17">
        <v>10</v>
      </c>
      <c r="O20" s="30" t="s">
        <v>60</v>
      </c>
      <c r="P20" s="17"/>
      <c r="Q20" s="3" t="s">
        <v>61</v>
      </c>
      <c r="R20" s="34">
        <f>(O21+O22)*1.01</f>
        <v>0</v>
      </c>
      <c r="S20" s="3">
        <f>IF(Begroting!E8=Lijsten!A14,0.1,IF(Begroting!E8=Lijsten!A15,0.2,IF(Begroting!E8=Lijsten!A16,0.3,IF(Begroting!E8=Lijsten!A17,0.3,0))))</f>
        <v>0</v>
      </c>
      <c r="T20" s="34">
        <f>R20*S20</f>
        <v>0</v>
      </c>
      <c r="U20" s="34">
        <v>7500000</v>
      </c>
      <c r="V20" s="34">
        <f>IF(T20&gt;U20,U20,T20)</f>
        <v>0</v>
      </c>
      <c r="W20" s="31" t="str">
        <f>IF(T20&gt;U20,"De subsidie voor investeringskosten in een project bedraagt maximaal € 7.500.000,00 per project","")</f>
        <v/>
      </c>
    </row>
    <row r="21" spans="1:24" hidden="1">
      <c r="A21" s="1" t="s">
        <v>62</v>
      </c>
      <c r="E21" s="3">
        <f>IF(Begroting!B14=Lijsten!A21,Begroting!J14,)</f>
        <v>0</v>
      </c>
      <c r="F21" s="3">
        <f>IF(Begroting!B15=Lijsten!A21,Begroting!J15,)</f>
        <v>0</v>
      </c>
      <c r="G21" s="18">
        <f>IF(Begroting!B16=Lijsten!A21,Begroting!J16,)</f>
        <v>0</v>
      </c>
      <c r="H21" s="18">
        <f>IF(Begroting!B17=Lijsten!A21,Begroting!J17,)</f>
        <v>0</v>
      </c>
      <c r="I21" s="18">
        <f>IF(Begroting!B18=Lijsten!A21,Begroting!J18,)</f>
        <v>0</v>
      </c>
      <c r="J21" s="18">
        <f>IF(Begroting!B19=Lijsten!A21,Begroting!J19,)</f>
        <v>0</v>
      </c>
      <c r="K21" s="18">
        <f>IF(Begroting!B20=Lijsten!A21,Begroting!J20,)</f>
        <v>0</v>
      </c>
      <c r="L21" s="18">
        <f>IF(Begroting!B21=Lijsten!A21,Begroting!J21,)</f>
        <v>0</v>
      </c>
      <c r="M21" s="18">
        <f>IF(Begroting!B22=Lijsten!A21,Begroting!J22,)</f>
        <v>0</v>
      </c>
      <c r="N21" s="18">
        <f>IF(Begroting!B23=Lijsten!A21,Begroting!J23,)</f>
        <v>0</v>
      </c>
      <c r="O21" s="3">
        <f>SUM(E21:N21)</f>
        <v>0</v>
      </c>
      <c r="Q21" s="3" t="s">
        <v>63</v>
      </c>
      <c r="R21" s="34">
        <f>O23*1.01</f>
        <v>0</v>
      </c>
      <c r="S21" s="3">
        <v>0.5</v>
      </c>
      <c r="T21" s="34">
        <f>R21*S21</f>
        <v>0</v>
      </c>
      <c r="V21" s="34">
        <f>T21</f>
        <v>0</v>
      </c>
      <c r="W21" s="32" t="str">
        <f>IF(R23=0,"Het is verplicht om kosten te maken voor scholing van nieuw of bestaand personeel","")</f>
        <v>Het is verplicht om kosten te maken voor scholing van nieuw of bestaand personeel</v>
      </c>
    </row>
    <row r="22" spans="1:24" hidden="1">
      <c r="A22" s="1" t="s">
        <v>64</v>
      </c>
      <c r="E22" s="18">
        <f>IF(Begroting!B14=Lijsten!A22,Begroting!J14,)</f>
        <v>0</v>
      </c>
      <c r="F22" s="18">
        <f>IF(Begroting!B15=Lijsten!A22,Begroting!J15,)</f>
        <v>0</v>
      </c>
      <c r="G22" s="18">
        <f>IF(Begroting!B16=Lijsten!A22,Begroting!J16,)</f>
        <v>0</v>
      </c>
      <c r="H22" s="18">
        <f>IF(Begroting!B17=Lijsten!A22,Begroting!J17,)</f>
        <v>0</v>
      </c>
      <c r="I22" s="18">
        <f>IF(Begroting!B18=Lijsten!A22,Begroting!J18,)</f>
        <v>0</v>
      </c>
      <c r="J22" s="18">
        <f>IF(Begroting!B19=Lijsten!A22,Begroting!J19,)</f>
        <v>0</v>
      </c>
      <c r="K22" s="18">
        <f>IF(Begroting!B20=Lijsten!A22,Begroting!J20,)</f>
        <v>0</v>
      </c>
      <c r="L22" s="18">
        <f>IF(Begroting!B21=Lijsten!A22,Begroting!J21,)</f>
        <v>0</v>
      </c>
      <c r="M22" s="18">
        <f>IF(Begroting!B22=Lijsten!A22,Begroting!J22,)</f>
        <v>0</v>
      </c>
      <c r="N22" s="18">
        <f>IF(Begroting!B23=Lijsten!A22,Begroting!J23,)</f>
        <v>0</v>
      </c>
      <c r="O22" s="3">
        <f t="shared" ref="O22:O24" si="0">SUM(E22:N22)</f>
        <v>0</v>
      </c>
      <c r="Q22" s="3" t="s">
        <v>65</v>
      </c>
      <c r="R22" s="34">
        <f>O24</f>
        <v>0</v>
      </c>
      <c r="S22" s="3">
        <v>0.5</v>
      </c>
      <c r="T22" s="34">
        <f>R22*S22</f>
        <v>0</v>
      </c>
      <c r="V22" s="34">
        <f>T22</f>
        <v>0</v>
      </c>
    </row>
    <row r="23" spans="1:24" hidden="1">
      <c r="A23" s="1" t="s">
        <v>66</v>
      </c>
      <c r="E23" s="18">
        <f>IF(Begroting!B14=Lijsten!A23,Begroting!J14,)</f>
        <v>0</v>
      </c>
      <c r="F23" s="18">
        <f>IF(Begroting!B15=Lijsten!A23,Begroting!J15,)</f>
        <v>0</v>
      </c>
      <c r="G23" s="18">
        <f>IF(Begroting!B16=Lijsten!A23,Begroting!J16,)</f>
        <v>0</v>
      </c>
      <c r="H23" s="18">
        <f>IF(Begroting!B17=Lijsten!A23,Begroting!J17,)</f>
        <v>0</v>
      </c>
      <c r="I23" s="18">
        <f>IF(Begroting!B18=Lijsten!A23,Begroting!J18,)</f>
        <v>0</v>
      </c>
      <c r="J23" s="18">
        <f>IF(Begroting!B19=Lijsten!A23,Begroting!J19,)</f>
        <v>0</v>
      </c>
      <c r="K23" s="18">
        <f>IF(Begroting!B20=Lijsten!A23,Begroting!J20,)</f>
        <v>0</v>
      </c>
      <c r="L23" s="18">
        <f>IF(Begroting!B21=Lijsten!A23,Begroting!J21,)</f>
        <v>0</v>
      </c>
      <c r="M23" s="18">
        <f>IF(Begroting!B22=Lijsten!A23,Begroting!J22,)</f>
        <v>0</v>
      </c>
      <c r="N23" s="18">
        <f>IF(Begroting!B23=Lijsten!A23,Begroting!J23,)</f>
        <v>0</v>
      </c>
      <c r="O23" s="3">
        <f t="shared" si="0"/>
        <v>0</v>
      </c>
      <c r="R23" s="35">
        <f>R21+R22</f>
        <v>0</v>
      </c>
      <c r="V23" s="34">
        <f>V20+V21+V22</f>
        <v>0</v>
      </c>
      <c r="W23" s="31" t="str">
        <f>IF(R25&gt;=V25,V23,"")</f>
        <v/>
      </c>
      <c r="X23" s="31" t="s">
        <v>67</v>
      </c>
    </row>
    <row r="24" spans="1:24" hidden="1">
      <c r="A24" s="1" t="s">
        <v>68</v>
      </c>
      <c r="E24" s="18">
        <f>IF(Begroting!B14=Lijsten!A24,Begroting!J14,)</f>
        <v>0</v>
      </c>
      <c r="F24" s="18">
        <f>IF(Begroting!B15=Lijsten!A24,Begroting!J15,)</f>
        <v>0</v>
      </c>
      <c r="G24" s="18">
        <f>IF(Begroting!B16=Lijsten!A24,Begroting!J16,)</f>
        <v>0</v>
      </c>
      <c r="H24" s="18">
        <f>IF(Begroting!B17=Lijsten!A24,Begroting!J17,)</f>
        <v>0</v>
      </c>
      <c r="I24" s="18">
        <f>IF(Begroting!B18=Lijsten!A24,Begroting!J18,)</f>
        <v>0</v>
      </c>
      <c r="J24" s="18">
        <f>IF(Begroting!B19=Lijsten!A24,Begroting!J19,)</f>
        <v>0</v>
      </c>
      <c r="K24" s="18">
        <f>IF(Begroting!B20=Lijsten!A24,Begroting!J20,)</f>
        <v>0</v>
      </c>
      <c r="L24" s="18">
        <f>IF(Begroting!B21=Lijsten!A24,Begroting!J21,)</f>
        <v>0</v>
      </c>
      <c r="M24" s="18">
        <f>IF(Begroting!B22=Lijsten!A24,Begroting!J22,)</f>
        <v>0</v>
      </c>
      <c r="N24" s="18">
        <f>IF(Begroting!B23=Lijsten!A24,Begroting!J23,)</f>
        <v>0</v>
      </c>
      <c r="O24" s="3">
        <f t="shared" si="0"/>
        <v>0</v>
      </c>
      <c r="R24" s="34"/>
      <c r="V24" s="34"/>
    </row>
    <row r="25" spans="1:24" hidden="1">
      <c r="O25" s="3">
        <f>O21+O22+O23+O24</f>
        <v>0</v>
      </c>
      <c r="Q25" s="3" t="s">
        <v>69</v>
      </c>
      <c r="R25" s="34">
        <f>R20+R21</f>
        <v>0</v>
      </c>
      <c r="U25" s="36" t="s">
        <v>70</v>
      </c>
      <c r="V25" s="34">
        <v>2500000</v>
      </c>
      <c r="W25" s="31" t="str">
        <f>IF(R25&lt;V25,"De totale subsidiabele kosten van het project moeten in ieder geval € 2.500.000,00 bedragen","")</f>
        <v>De totale subsidiabele kosten van het project moeten in ieder geval € 2.500.000,00 bedragen</v>
      </c>
    </row>
    <row r="26" spans="1:24" hidden="1">
      <c r="A26" s="33" t="s">
        <v>22</v>
      </c>
    </row>
    <row r="27" spans="1:24" hidden="1">
      <c r="A27" s="1" t="s">
        <v>26</v>
      </c>
    </row>
    <row r="28" spans="1:24" hidden="1">
      <c r="A28" s="18" t="s">
        <v>71</v>
      </c>
      <c r="E28" s="3">
        <f>IF(Begroting!B31=Lijsten!A28,Begroting!J31,)</f>
        <v>0</v>
      </c>
      <c r="F28" s="18">
        <f>IF(Begroting!B32=Lijsten!A28,Begroting!J32,)</f>
        <v>0</v>
      </c>
      <c r="G28" s="18">
        <f>IF(Begroting!B33=Lijsten!A28,Begroting!J33,)</f>
        <v>0</v>
      </c>
      <c r="H28" s="3">
        <f>IF(Begroting!B34=Lijsten!A28,Begroting!J34,)</f>
        <v>0</v>
      </c>
      <c r="I28" s="18">
        <f>IF(Begroting!B35=Lijsten!A28,Begroting!J35,)</f>
        <v>0</v>
      </c>
      <c r="O28" s="3">
        <f>SUM(E28:I28)</f>
        <v>0</v>
      </c>
      <c r="P28" s="3" t="str">
        <f>IF(Begroting!J36=0,"",O28/Begroting!J36)</f>
        <v/>
      </c>
      <c r="W28" s="32" t="str">
        <f>IF(P28&lt;0.25,"De onderneming moet een financiële bijdrage uit eigen middelen leveren van ten minste 25% van de subsidiabele kosten","")</f>
        <v/>
      </c>
    </row>
    <row r="29" spans="1:24" hidden="1">
      <c r="A29" s="18" t="s">
        <v>72</v>
      </c>
    </row>
    <row r="30" spans="1:24" hidden="1">
      <c r="A30" s="18" t="s">
        <v>73</v>
      </c>
    </row>
    <row r="31" spans="1:24" hidden="1">
      <c r="A31" s="18"/>
    </row>
    <row r="32" spans="1:24" hidden="1"/>
    <row r="33" spans="1:7" hidden="1"/>
    <row r="34" spans="1:7" hidden="1">
      <c r="A34" s="19" t="s">
        <v>74</v>
      </c>
      <c r="G34" s="17" t="s">
        <v>75</v>
      </c>
    </row>
    <row r="35" spans="1:7" hidden="1">
      <c r="A35" s="18" t="s">
        <v>76</v>
      </c>
      <c r="G35" s="3">
        <f>O21</f>
        <v>0</v>
      </c>
    </row>
    <row r="36" spans="1:7" hidden="1">
      <c r="A36" s="18" t="s">
        <v>77</v>
      </c>
      <c r="G36" s="3">
        <f>O22</f>
        <v>0</v>
      </c>
    </row>
    <row r="37" spans="1:7" hidden="1">
      <c r="A37" s="18" t="s">
        <v>27</v>
      </c>
      <c r="G37" s="3">
        <f>O23</f>
        <v>0</v>
      </c>
    </row>
    <row r="38" spans="1:7" hidden="1">
      <c r="A38" s="18" t="s">
        <v>78</v>
      </c>
      <c r="G38" s="17">
        <f>SUM(G35:G37)*0.01</f>
        <v>0</v>
      </c>
    </row>
    <row r="39" spans="1:7" hidden="1">
      <c r="A39" s="3" t="s">
        <v>79</v>
      </c>
    </row>
  </sheetData>
  <sheetProtection algorithmName="SHA-512" hashValue="oXz5Kv7c6Y4odc+NUS6WWNZEq+bOGdiIwPRq8blyeGExnwHjLvYsHHkI7EDSMETeSIc1pc+nyXhebrXScFCloQ==" saltValue="P/J0N2xcXkbKel/PJNOTqw==" spinCount="100000" sheet="1" objects="1" scenarios="1" selectLockedCells="1" selectUnlockedCells="1"/>
  <pageMargins left="0.7" right="0.7" top="0.75" bottom="0.75" header="0.3" footer="0.3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88529-b61a-446c-bc3c-940c1e2fbf47">
      <Value>108</Value>
      <Value>205</Value>
      <Value>176</Value>
    </TaxCatchAll>
    <jdeaeee2a27a4227857fe6174fcbfe79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Bedrijvenregelingen</TermName>
          <TermId xmlns="http://schemas.microsoft.com/office/infopath/2007/PartnerControls">6fc721d9-966d-445e-a363-55fb2779ca67</TermId>
        </TermInfo>
      </Terms>
    </jdeaeee2a27a4227857fe6174fcbfe79>
    <j53259277a43494f82918618caf93461 xmlns="53488529-b61a-446c-bc3c-940c1e2fbf47">
      <Terms xmlns="http://schemas.microsoft.com/office/infopath/2007/PartnerControls"/>
    </j53259277a43494f82918618caf93461>
    <j9b3dc42da334a629bf168d90113e40a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RIG 2021</TermName>
          <TermId xmlns="http://schemas.microsoft.com/office/infopath/2007/PartnerControls">eadf4a8c-0903-43ef-8db6-b043fb593e0a</TermId>
        </TermInfo>
      </Terms>
    </j9b3dc42da334a629bf168d90113e40a>
    <k0689abb9d694bdeabb80b21188484db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RIG</TermName>
          <TermId xmlns="http://schemas.microsoft.com/office/infopath/2007/PartnerControls">e533af75-0f7b-41f6-9d3d-c96e27caf5ab</TermId>
        </TermInfo>
      </Terms>
    </k0689abb9d694bdeabb80b21188484d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ubsidiedocument" ma:contentTypeID="0x0101009E8CEED16802CC4F8ED1342A0056B685010055521A1E055CF848BF0FDC043F757803" ma:contentTypeVersion="15" ma:contentTypeDescription="" ma:contentTypeScope="" ma:versionID="e9bb2b8b348f018664b15ace2b711968">
  <xsd:schema xmlns:xsd="http://www.w3.org/2001/XMLSchema" xmlns:xs="http://www.w3.org/2001/XMLSchema" xmlns:p="http://schemas.microsoft.com/office/2006/metadata/properties" xmlns:ns2="53488529-b61a-446c-bc3c-940c1e2fbf47" targetNamespace="http://schemas.microsoft.com/office/2006/metadata/properties" ma:root="true" ma:fieldsID="64611e6551efd4fbe9834091fc8779f5" ns2:_="">
    <xsd:import namespace="53488529-b61a-446c-bc3c-940c1e2fbf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deaeee2a27a4227857fe6174fcbfe79" minOccurs="0"/>
                <xsd:element ref="ns2:j53259277a43494f82918618caf93461" minOccurs="0"/>
                <xsd:element ref="ns2:k0689abb9d694bdeabb80b21188484db" minOccurs="0"/>
                <xsd:element ref="ns2:j9b3dc42da334a629bf168d90113e40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88529-b61a-446c-bc3c-940c1e2fbf4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727c27-d40e-4e14-bf34-e5092ca84208}" ma:internalName="TaxCatchAll" ma:showField="CatchAllData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727c27-d40e-4e14-bf34-e5092ca84208}" ma:internalName="TaxCatchAllLabel" ma:readOnly="true" ma:showField="CatchAllDataLabel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aeee2a27a4227857fe6174fcbfe79" ma:index="10" nillable="true" ma:taxonomy="true" ma:internalName="jdeaeee2a27a4227857fe6174fcbfe79" ma:taxonomyFieldName="Organisatie" ma:displayName="Onderdeel" ma:readOnly="false" ma:default="" ma:fieldId="{3deaeee2-a27a-4227-857f-e6174fcbfe79}" ma:sspId="c2029dec-8b0d-4d68-80c4-6be424f3e982" ma:termSetId="806b8c66-6cc3-438a-93f3-9fca5b08b348" ma:anchorId="4a409150-8793-4839-83e4-0f0e867afbad" ma:open="false" ma:isKeyword="false">
      <xsd:complexType>
        <xsd:sequence>
          <xsd:element ref="pc:Terms" minOccurs="0" maxOccurs="1"/>
        </xsd:sequence>
      </xsd:complexType>
    </xsd:element>
    <xsd:element name="j53259277a43494f82918618caf93461" ma:index="12" nillable="true" ma:taxonomy="true" ma:internalName="j53259277a43494f82918618caf93461" ma:taxonomyFieldName="Documenttype" ma:displayName="Documenttype" ma:readOnly="false" ma:default="" ma:fieldId="{35325927-7a43-494f-8291-8618caf93461}" ma:sspId="c2029dec-8b0d-4d68-80c4-6be424f3e982" ma:termSetId="bc34b189-e780-4b5a-b058-2a4c4e6fedd2" ma:anchorId="525bb721-7e3f-4326-bab9-66b61a94adcc" ma:open="false" ma:isKeyword="false">
      <xsd:complexType>
        <xsd:sequence>
          <xsd:element ref="pc:Terms" minOccurs="0" maxOccurs="1"/>
        </xsd:sequence>
      </xsd:complexType>
    </xsd:element>
    <xsd:element name="k0689abb9d694bdeabb80b21188484db" ma:index="14" nillable="true" ma:taxonomy="true" ma:internalName="k0689abb9d694bdeabb80b21188484db" ma:taxonomyFieldName="Regelingtype" ma:displayName="Regelingtype" ma:default="" ma:fieldId="{40689abb-9d69-4bde-abb8-0b21188484db}" ma:sspId="c2029dec-8b0d-4d68-80c4-6be424f3e982" ma:termSetId="ba68c7eb-e3ec-4122-99c1-9480183fa4a1" ma:anchorId="2c5b4347-29a6-487d-be0f-28a46399f45a" ma:open="false" ma:isKeyword="false">
      <xsd:complexType>
        <xsd:sequence>
          <xsd:element ref="pc:Terms" minOccurs="0" maxOccurs="1"/>
        </xsd:sequence>
      </xsd:complexType>
    </xsd:element>
    <xsd:element name="j9b3dc42da334a629bf168d90113e40a" ma:index="16" nillable="true" ma:taxonomy="true" ma:internalName="j9b3dc42da334a629bf168d90113e40a" ma:taxonomyFieldName="Subsidieregeling" ma:displayName="Subsidieregeling" ma:default="" ma:fieldId="{39b3dc42-da33-4a62-9bf1-68d90113e40a}" ma:taxonomyMulti="true" ma:sspId="c2029dec-8b0d-4d68-80c4-6be424f3e982" ma:termSetId="ba68c7eb-e3ec-4122-99c1-9480183fa4a1" ma:anchorId="8f06a0c4-2752-48b7-8eb5-6a318e1eab26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2029dec-8b0d-4d68-80c4-6be424f3e982" ContentTypeId="0x0101009E8CEED16802CC4F8ED1342A0056B68501" PreviousValue="false" LastSyncTimeStamp="2016-11-14T12:38:45.107Z"/>
</file>

<file path=customXml/itemProps1.xml><?xml version="1.0" encoding="utf-8"?>
<ds:datastoreItem xmlns:ds="http://schemas.openxmlformats.org/officeDocument/2006/customXml" ds:itemID="{F0275E96-858C-4963-900E-2209E2875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81DCCA-8A96-4ED2-B61F-10C011C89AE5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06221653-6c06-4f6b-b32b-9c510dbe8e0a"/>
    <ds:schemaRef ds:uri="http://schemas.microsoft.com/office/infopath/2007/PartnerControls"/>
    <ds:schemaRef ds:uri="53488529-b61a-446c-bc3c-940c1e2fbf47"/>
    <ds:schemaRef ds:uri="3b425e72-3b13-4f1f-a35b-bdc466a7274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8EE627-CE23-441E-80DB-1F73E7A9F92E}"/>
</file>

<file path=customXml/itemProps4.xml><?xml version="1.0" encoding="utf-8"?>
<ds:datastoreItem xmlns:ds="http://schemas.openxmlformats.org/officeDocument/2006/customXml" ds:itemID="{8623A93E-8D1F-4CDA-B85A-6B99BD0796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Begroting</vt:lpstr>
      <vt:lpstr>Lijsten</vt:lpstr>
      <vt:lpstr>Begroting!Afdrukbereik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Femke Grijpstra | SNN</dc:creator>
  <cp:keywords/>
  <dc:description/>
  <cp:lastModifiedBy>Rob Bergsma | SNN</cp:lastModifiedBy>
  <cp:revision/>
  <dcterms:created xsi:type="dcterms:W3CDTF">2021-03-01T13:30:40Z</dcterms:created>
  <dcterms:modified xsi:type="dcterms:W3CDTF">2025-03-19T11:06:17Z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0x0101009E8CEED16802CC4F8ED1342A0056B685010055521A1E055CF848BF0FDC043F757803</vt:lpwstr>
  </property>
  <property fmtid="{D5CDD505-2E9C-101B-9397-08002B2CF9AE}" pid="3" name="Subsidieregeling">
    <vt:lpwstr>205;#RIG 2021|eadf4a8c-0903-43ef-8db6-b043fb593e0a</vt:lpwstr>
  </property>
  <property fmtid="{D5CDD505-2E9C-101B-9397-08002B2CF9AE}" pid="4" name="Organisatie">
    <vt:lpwstr>176;#Bedrijvenregelingen|6fc721d9-966d-445e-a363-55fb2779ca67</vt:lpwstr>
  </property>
  <property fmtid="{D5CDD505-2E9C-101B-9397-08002B2CF9AE}" pid="5" name="Regelingtype">
    <vt:lpwstr>108;#RIG|e533af75-0f7b-41f6-9d3d-c96e27caf5ab</vt:lpwstr>
  </property>
  <property fmtid="{D5CDD505-2E9C-101B-9397-08002B2CF9AE}" pid="6" name="Documenttype">
    <vt:lpwstr/>
  </property>
  <property fmtid="{D5CDD505-2E9C-101B-9397-08002B2CF9AE}" pid="7" name="MediaServiceImageTags">
    <vt:lpwstr/>
  </property>
</Properties>
</file>